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okesj</author>
  </authors>
  <commentList>
    <comment ref="U4" authorId="0">
      <text>
        <r>
          <rPr>
            <b/>
            <sz val="8"/>
            <rFont val="Tahoma"/>
            <family val="0"/>
          </rPr>
          <t>okesj:</t>
        </r>
        <r>
          <rPr>
            <sz val="8"/>
            <rFont val="Tahoma"/>
            <family val="0"/>
          </rPr>
          <t xml:space="preserve">
26 weeks</t>
        </r>
      </text>
    </comment>
    <comment ref="M4" authorId="0">
      <text>
        <r>
          <rPr>
            <b/>
            <sz val="8"/>
            <rFont val="Tahoma"/>
            <family val="0"/>
          </rPr>
          <t>okesj:</t>
        </r>
        <r>
          <rPr>
            <sz val="8"/>
            <rFont val="Tahoma"/>
            <family val="0"/>
          </rPr>
          <t xml:space="preserve">
Including PERA and Medicare</t>
        </r>
      </text>
    </comment>
    <comment ref="Q4" authorId="0">
      <text>
        <r>
          <rPr>
            <b/>
            <sz val="8"/>
            <rFont val="Tahoma"/>
            <family val="0"/>
          </rPr>
          <t>okesj:</t>
        </r>
        <r>
          <rPr>
            <sz val="8"/>
            <rFont val="Tahoma"/>
            <family val="0"/>
          </rPr>
          <t xml:space="preserve">
Excluding PERA and Medicare</t>
        </r>
      </text>
    </comment>
  </commentList>
</comments>
</file>

<file path=xl/sharedStrings.xml><?xml version="1.0" encoding="utf-8"?>
<sst xmlns="http://schemas.openxmlformats.org/spreadsheetml/2006/main" count="119" uniqueCount="42">
  <si>
    <t>AEA</t>
  </si>
  <si>
    <t>AAA</t>
  </si>
  <si>
    <t>ACA</t>
  </si>
  <si>
    <t>AQB</t>
  </si>
  <si>
    <t>AMA</t>
  </si>
  <si>
    <t>AQA</t>
  </si>
  <si>
    <t>Annual Salary</t>
  </si>
  <si>
    <t>Agency</t>
  </si>
  <si>
    <t>Name</t>
  </si>
  <si>
    <t>Title</t>
  </si>
  <si>
    <t>Pay</t>
  </si>
  <si>
    <t>Months</t>
  </si>
  <si>
    <t>AL Bal</t>
  </si>
  <si>
    <t>SL Bal</t>
  </si>
  <si>
    <t>Hourly Rate</t>
  </si>
  <si>
    <t>n</t>
  </si>
  <si>
    <t>y</t>
  </si>
  <si>
    <t>1/4 SL Payout for Retiremet Eligible</t>
  </si>
  <si>
    <t xml:space="preserve"> </t>
  </si>
  <si>
    <t>DPA avg annual salary = $56,625 ($4718.</t>
  </si>
  <si>
    <t>$56,625 ($4718.75/month)</t>
  </si>
  <si>
    <t>EstimatedMonthly Loaded</t>
  </si>
  <si>
    <t>WORKER</t>
  </si>
  <si>
    <t>Est Loaded Salary</t>
  </si>
  <si>
    <t>1/4 SL Payout for Ret Eligible</t>
  </si>
  <si>
    <t>Ret Eligible</t>
  </si>
  <si>
    <t>Total</t>
  </si>
  <si>
    <t>Est Benefit</t>
  </si>
  <si>
    <t>UI Benefits if file before 4/2/09</t>
  </si>
  <si>
    <t>UI Benefits if file between 4/2/09-7/1/09</t>
  </si>
  <si>
    <t>Payment in Salary, Leave Payout, UI</t>
  </si>
  <si>
    <t>Available for Savings</t>
  </si>
  <si>
    <t>Weeks of Savings</t>
  </si>
  <si>
    <t>Weeks of Payments</t>
  </si>
  <si>
    <t>Total Expense to the Dept</t>
  </si>
  <si>
    <t>UI Benefits by Quarter</t>
  </si>
  <si>
    <t>Est 45 days Loaded</t>
  </si>
  <si>
    <t>SL Payout Amount, if applicable</t>
  </si>
  <si>
    <t>AL Payout Amount</t>
  </si>
  <si>
    <t>Weeks</t>
  </si>
  <si>
    <t>Est Total Payout @ 45 days</t>
  </si>
  <si>
    <t>Est Total Payout @ 22 days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</si>
</sst>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&quot;$&quot;#,##0"/>
    <numFmt numFmtId="166" formatCode="&quot;$&quot;#,##0.00"/>
    <numFmt numFmtId="167" formatCode="0.000000000000000%"/>
    <numFmt numFmtId="168" formatCode="&quot;$&quot;#,##0.000"/>
    <numFmt numFmtId="169" formatCode="&quot;$&quot;#,##0.0000"/>
    <numFmt numFmtId="170" formatCode="&quot;$&quot;#,##0.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52">
    <font>
      <sz val="10"/>
      <name val="Arial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ck">
        <color indexed="20"/>
      </top>
      <bottom style="thin">
        <color indexed="2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wrapText="1"/>
    </xf>
    <xf numFmtId="44" fontId="5" fillId="0" borderId="0" xfId="0" applyNumberFormat="1" applyFont="1" applyFill="1" applyBorder="1" applyAlignment="1">
      <alignment wrapText="1"/>
    </xf>
    <xf numFmtId="43" fontId="5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165" fontId="5" fillId="0" borderId="10" xfId="0" applyNumberFormat="1" applyFont="1" applyFill="1" applyBorder="1" applyAlignment="1">
      <alignment wrapText="1"/>
    </xf>
    <xf numFmtId="44" fontId="5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165" fontId="5" fillId="0" borderId="11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165" fontId="5" fillId="0" borderId="10" xfId="0" applyNumberFormat="1" applyFont="1" applyFill="1" applyBorder="1" applyAlignment="1">
      <alignment/>
    </xf>
    <xf numFmtId="4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5" fillId="0" borderId="0" xfId="57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wrapText="1"/>
    </xf>
    <xf numFmtId="7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wrapText="1"/>
    </xf>
    <xf numFmtId="166" fontId="5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16" fontId="13" fillId="0" borderId="0" xfId="0" applyNumberFormat="1" applyFont="1" applyAlignment="1">
      <alignment/>
    </xf>
    <xf numFmtId="16" fontId="13" fillId="33" borderId="0" xfId="0" applyNumberFormat="1" applyFont="1" applyFill="1" applyAlignment="1">
      <alignment horizontal="center"/>
    </xf>
    <xf numFmtId="14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/>
    </xf>
    <xf numFmtId="0" fontId="14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4" fillId="0" borderId="1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14" fontId="13" fillId="33" borderId="0" xfId="0" applyNumberFormat="1" applyFont="1" applyFill="1" applyAlignment="1">
      <alignment/>
    </xf>
    <xf numFmtId="5" fontId="5" fillId="0" borderId="0" xfId="0" applyNumberFormat="1" applyFont="1" applyFill="1" applyBorder="1" applyAlignment="1">
      <alignment wrapText="1"/>
    </xf>
    <xf numFmtId="5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60" applyFont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5" fontId="5" fillId="0" borderId="0" xfId="0" applyNumberFormat="1" applyFont="1" applyFill="1" applyBorder="1" applyAlignment="1">
      <alignment wrapText="1"/>
    </xf>
    <xf numFmtId="177" fontId="5" fillId="0" borderId="0" xfId="42" applyNumberFormat="1" applyFont="1" applyFill="1" applyBorder="1" applyAlignment="1">
      <alignment wrapText="1"/>
    </xf>
    <xf numFmtId="177" fontId="5" fillId="0" borderId="0" xfId="0" applyNumberFormat="1" applyFont="1" applyFill="1" applyBorder="1" applyAlignment="1">
      <alignment wrapText="1"/>
    </xf>
    <xf numFmtId="177" fontId="5" fillId="0" borderId="10" xfId="0" applyNumberFormat="1" applyFont="1" applyFill="1" applyBorder="1" applyAlignment="1">
      <alignment wrapText="1"/>
    </xf>
    <xf numFmtId="177" fontId="5" fillId="0" borderId="0" xfId="0" applyNumberFormat="1" applyFont="1" applyFill="1" applyBorder="1" applyAlignment="1">
      <alignment horizontal="center" wrapText="1"/>
    </xf>
    <xf numFmtId="177" fontId="5" fillId="0" borderId="11" xfId="42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68" fontId="5" fillId="0" borderId="0" xfId="0" applyNumberFormat="1" applyFont="1" applyFill="1" applyBorder="1" applyAlignment="1">
      <alignment wrapText="1"/>
    </xf>
    <xf numFmtId="43" fontId="5" fillId="0" borderId="0" xfId="42" applyFont="1" applyFill="1" applyBorder="1" applyAlignment="1">
      <alignment wrapText="1"/>
    </xf>
    <xf numFmtId="43" fontId="5" fillId="0" borderId="0" xfId="42" applyFont="1" applyFill="1" applyBorder="1" applyAlignment="1" applyProtection="1">
      <alignment vertical="center"/>
      <protection locked="0"/>
    </xf>
    <xf numFmtId="43" fontId="5" fillId="0" borderId="11" xfId="42" applyFont="1" applyFill="1" applyBorder="1" applyAlignment="1">
      <alignment wrapText="1"/>
    </xf>
    <xf numFmtId="0" fontId="0" fillId="0" borderId="0" xfId="0" applyAlignment="1">
      <alignment horizontal="left"/>
    </xf>
    <xf numFmtId="43" fontId="0" fillId="0" borderId="0" xfId="42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 (6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zoomScale="75" zoomScaleNormal="75" zoomScalePageLayoutView="0" workbookViewId="0" topLeftCell="A1">
      <selection activeCell="A34" sqref="A34"/>
    </sheetView>
  </sheetViews>
  <sheetFormatPr defaultColWidth="9.140625" defaultRowHeight="12.75"/>
  <cols>
    <col min="1" max="1" width="9.421875" style="0" customWidth="1"/>
    <col min="2" max="2" width="8.140625" style="0" customWidth="1"/>
    <col min="3" max="3" width="6.140625" style="0" customWidth="1"/>
    <col min="4" max="4" width="10.140625" style="0" customWidth="1"/>
    <col min="5" max="5" width="8.140625" style="0" bestFit="1" customWidth="1"/>
    <col min="6" max="6" width="8.00390625" style="0" customWidth="1"/>
    <col min="7" max="7" width="9.28125" style="0" bestFit="1" customWidth="1"/>
    <col min="8" max="8" width="8.140625" style="0" bestFit="1" customWidth="1"/>
    <col min="9" max="9" width="10.140625" style="0" customWidth="1"/>
    <col min="10" max="10" width="9.28125" style="0" bestFit="1" customWidth="1"/>
    <col min="11" max="11" width="10.8515625" style="0" bestFit="1" customWidth="1"/>
    <col min="12" max="12" width="7.140625" style="0" bestFit="1" customWidth="1"/>
    <col min="13" max="13" width="12.7109375" style="0" bestFit="1" customWidth="1"/>
    <col min="14" max="14" width="7.140625" style="0" bestFit="1" customWidth="1"/>
    <col min="15" max="15" width="9.7109375" style="0" bestFit="1" customWidth="1"/>
    <col min="16" max="16" width="9.28125" style="0" bestFit="1" customWidth="1"/>
    <col min="17" max="17" width="12.7109375" style="0" bestFit="1" customWidth="1"/>
    <col min="18" max="18" width="9.421875" style="0" hidden="1" customWidth="1"/>
    <col min="19" max="19" width="9.421875" style="0" bestFit="1" customWidth="1"/>
    <col min="20" max="20" width="12.28125" style="0" hidden="1" customWidth="1"/>
    <col min="21" max="21" width="11.421875" style="0" customWidth="1"/>
    <col min="22" max="22" width="11.421875" style="0" hidden="1" customWidth="1"/>
    <col min="23" max="23" width="13.00390625" style="0" bestFit="1" customWidth="1"/>
    <col min="24" max="24" width="8.28125" style="0" customWidth="1"/>
    <col min="26" max="26" width="9.7109375" style="0" bestFit="1" customWidth="1"/>
  </cols>
  <sheetData>
    <row r="2" spans="1:3" ht="12.75">
      <c r="A2" s="28" t="s">
        <v>19</v>
      </c>
      <c r="B2" s="28"/>
      <c r="C2" s="28" t="s">
        <v>20</v>
      </c>
    </row>
    <row r="3" ht="13.5" thickBot="1"/>
    <row r="4" spans="1:26" ht="81" customHeight="1" thickTop="1">
      <c r="A4" s="36" t="s">
        <v>7</v>
      </c>
      <c r="B4" s="36" t="s">
        <v>25</v>
      </c>
      <c r="C4" s="36" t="s">
        <v>8</v>
      </c>
      <c r="D4" s="36" t="s">
        <v>9</v>
      </c>
      <c r="E4" s="36" t="s">
        <v>10</v>
      </c>
      <c r="F4" s="36" t="s">
        <v>11</v>
      </c>
      <c r="G4" s="36" t="s">
        <v>6</v>
      </c>
      <c r="H4" s="36" t="s">
        <v>14</v>
      </c>
      <c r="I4" s="36" t="s">
        <v>21</v>
      </c>
      <c r="J4" s="36" t="s">
        <v>36</v>
      </c>
      <c r="K4" s="37" t="s">
        <v>23</v>
      </c>
      <c r="L4" s="36" t="s">
        <v>12</v>
      </c>
      <c r="M4" s="36" t="s">
        <v>38</v>
      </c>
      <c r="N4" s="36" t="s">
        <v>13</v>
      </c>
      <c r="O4" s="36" t="s">
        <v>17</v>
      </c>
      <c r="P4" s="36" t="s">
        <v>24</v>
      </c>
      <c r="Q4" s="36" t="s">
        <v>37</v>
      </c>
      <c r="R4" s="36" t="s">
        <v>41</v>
      </c>
      <c r="S4" s="36" t="s">
        <v>40</v>
      </c>
      <c r="T4" s="36" t="s">
        <v>28</v>
      </c>
      <c r="U4" s="57" t="s">
        <v>29</v>
      </c>
      <c r="V4" s="57" t="s">
        <v>35</v>
      </c>
      <c r="W4" s="57" t="s">
        <v>34</v>
      </c>
      <c r="X4" s="26"/>
      <c r="Y4" s="18"/>
      <c r="Z4" s="19"/>
    </row>
    <row r="5" spans="1:26" ht="12.75">
      <c r="A5" s="1" t="s">
        <v>0</v>
      </c>
      <c r="B5" s="29" t="s">
        <v>15</v>
      </c>
      <c r="C5" s="1">
        <v>1</v>
      </c>
      <c r="D5" s="1" t="s">
        <v>22</v>
      </c>
      <c r="E5" s="4">
        <v>4508</v>
      </c>
      <c r="F5" s="64">
        <v>12</v>
      </c>
      <c r="G5" s="4">
        <f>E5*F5</f>
        <v>54096</v>
      </c>
      <c r="H5" s="24">
        <f aca="true" t="shared" si="0" ref="H5:H13">G5/2080</f>
        <v>26.00769230769231</v>
      </c>
      <c r="I5" s="4">
        <v>5152</v>
      </c>
      <c r="J5" s="4">
        <f>I5*1.5</f>
        <v>7728</v>
      </c>
      <c r="K5" s="4">
        <f>I5*12</f>
        <v>61824</v>
      </c>
      <c r="L5" s="11">
        <v>208</v>
      </c>
      <c r="M5" s="4">
        <f>(H5*L5)*1.116</f>
        <v>6037.113600000001</v>
      </c>
      <c r="N5" s="11">
        <v>225</v>
      </c>
      <c r="O5" s="5"/>
      <c r="P5" s="72">
        <f>N5*O5</f>
        <v>0</v>
      </c>
      <c r="Q5" s="4">
        <f>H5*P5</f>
        <v>0</v>
      </c>
      <c r="R5" s="4">
        <f>I5+M5+Q5</f>
        <v>11189.1136</v>
      </c>
      <c r="S5" s="4">
        <f>J5+M5+Q5</f>
        <v>13765.1136</v>
      </c>
      <c r="T5" s="4">
        <v>12350</v>
      </c>
      <c r="U5" s="55">
        <v>12350</v>
      </c>
      <c r="V5" s="55">
        <f>U5/2</f>
        <v>6175</v>
      </c>
      <c r="W5" s="58">
        <f>S5+U5</f>
        <v>26115.1136</v>
      </c>
      <c r="X5" s="58"/>
      <c r="Z5" s="27"/>
    </row>
    <row r="6" spans="1:23" ht="12.75">
      <c r="A6" s="1" t="s">
        <v>0</v>
      </c>
      <c r="B6" s="29" t="s">
        <v>15</v>
      </c>
      <c r="C6" s="1">
        <v>2</v>
      </c>
      <c r="D6" s="1" t="s">
        <v>22</v>
      </c>
      <c r="E6" s="4">
        <v>4613</v>
      </c>
      <c r="F6" s="65">
        <v>12</v>
      </c>
      <c r="G6" s="4">
        <f aca="true" t="shared" si="1" ref="G6:G13">E6*F6</f>
        <v>55356</v>
      </c>
      <c r="H6" s="24">
        <f t="shared" si="0"/>
        <v>26.61346153846154</v>
      </c>
      <c r="I6" s="4">
        <v>5807</v>
      </c>
      <c r="J6" s="4">
        <f aca="true" t="shared" si="2" ref="J6:J13">I6*1.5</f>
        <v>8710.5</v>
      </c>
      <c r="K6" s="20">
        <f aca="true" t="shared" si="3" ref="K6:K12">I6*12</f>
        <v>69684</v>
      </c>
      <c r="L6" s="11">
        <v>300</v>
      </c>
      <c r="M6" s="20">
        <f aca="true" t="shared" si="4" ref="M6:M12">(H6*L6)*1.116</f>
        <v>8910.186923076924</v>
      </c>
      <c r="N6" s="11">
        <v>215</v>
      </c>
      <c r="O6" s="6"/>
      <c r="P6" s="73">
        <f aca="true" t="shared" si="5" ref="P6:P12">N6*O6</f>
        <v>0</v>
      </c>
      <c r="Q6" s="20">
        <f aca="true" t="shared" si="6" ref="Q6:Q12">H6*P6</f>
        <v>0</v>
      </c>
      <c r="R6" s="4">
        <f aca="true" t="shared" si="7" ref="R6:R13">I6+M6+Q6</f>
        <v>14717.186923076924</v>
      </c>
      <c r="S6" s="4">
        <f aca="true" t="shared" si="8" ref="S6:S13">J6+M6+Q6</f>
        <v>17620.686923076923</v>
      </c>
      <c r="T6" s="4">
        <v>12350</v>
      </c>
      <c r="U6" s="55">
        <v>12350</v>
      </c>
      <c r="V6" s="55">
        <f aca="true" t="shared" si="9" ref="V6:V13">U6/2</f>
        <v>6175</v>
      </c>
      <c r="W6" s="58">
        <f>S6+U6</f>
        <v>29970.686923076923</v>
      </c>
    </row>
    <row r="7" spans="1:23" ht="12.75">
      <c r="A7" s="1" t="s">
        <v>0</v>
      </c>
      <c r="B7" s="29" t="s">
        <v>16</v>
      </c>
      <c r="C7" s="1">
        <v>3</v>
      </c>
      <c r="D7" s="1" t="s">
        <v>22</v>
      </c>
      <c r="E7" s="4">
        <v>4629</v>
      </c>
      <c r="F7" s="65">
        <v>12</v>
      </c>
      <c r="G7" s="4">
        <f>E7*F7</f>
        <v>55548</v>
      </c>
      <c r="H7" s="24">
        <f t="shared" si="0"/>
        <v>26.70576923076923</v>
      </c>
      <c r="I7" s="4">
        <v>5821</v>
      </c>
      <c r="J7" s="4">
        <f t="shared" si="2"/>
        <v>8731.5</v>
      </c>
      <c r="K7" s="20">
        <f t="shared" si="3"/>
        <v>69852</v>
      </c>
      <c r="L7" s="11">
        <v>309</v>
      </c>
      <c r="M7" s="20">
        <f t="shared" si="4"/>
        <v>9209.324284615386</v>
      </c>
      <c r="N7" s="11">
        <v>171</v>
      </c>
      <c r="O7" s="11">
        <v>0.25</v>
      </c>
      <c r="P7" s="73">
        <f t="shared" si="5"/>
        <v>42.75</v>
      </c>
      <c r="Q7" s="20">
        <f t="shared" si="6"/>
        <v>1141.6716346153846</v>
      </c>
      <c r="R7" s="4">
        <f t="shared" si="7"/>
        <v>16171.99591923077</v>
      </c>
      <c r="S7" s="4">
        <f t="shared" si="8"/>
        <v>19082.495919230772</v>
      </c>
      <c r="T7" s="4">
        <v>12350</v>
      </c>
      <c r="U7" s="55">
        <v>12350</v>
      </c>
      <c r="V7" s="55">
        <f t="shared" si="9"/>
        <v>6175</v>
      </c>
      <c r="W7" s="58">
        <f aca="true" t="shared" si="10" ref="W7:W13">S7+U7</f>
        <v>31432.495919230772</v>
      </c>
    </row>
    <row r="8" spans="1:23" ht="12.75">
      <c r="A8" s="1" t="s">
        <v>0</v>
      </c>
      <c r="B8" s="29" t="s">
        <v>16</v>
      </c>
      <c r="C8" s="1">
        <v>4</v>
      </c>
      <c r="D8" s="1" t="s">
        <v>22</v>
      </c>
      <c r="E8" s="4">
        <v>4638</v>
      </c>
      <c r="F8" s="65">
        <v>12</v>
      </c>
      <c r="G8" s="4">
        <f t="shared" si="1"/>
        <v>55656</v>
      </c>
      <c r="H8" s="24">
        <f>G8/2080</f>
        <v>26.75769230769231</v>
      </c>
      <c r="I8" s="4">
        <v>5831</v>
      </c>
      <c r="J8" s="4">
        <f t="shared" si="2"/>
        <v>8746.5</v>
      </c>
      <c r="K8" s="20">
        <f t="shared" si="3"/>
        <v>69972</v>
      </c>
      <c r="L8" s="11">
        <v>285</v>
      </c>
      <c r="M8" s="20">
        <f t="shared" si="4"/>
        <v>8510.551615384617</v>
      </c>
      <c r="N8" s="11">
        <v>187</v>
      </c>
      <c r="O8" s="11">
        <v>0.25</v>
      </c>
      <c r="P8" s="73">
        <f t="shared" si="5"/>
        <v>46.75</v>
      </c>
      <c r="Q8" s="20">
        <f t="shared" si="6"/>
        <v>1250.9221153846154</v>
      </c>
      <c r="R8" s="4">
        <f t="shared" si="7"/>
        <v>15592.473730769232</v>
      </c>
      <c r="S8" s="4">
        <f t="shared" si="8"/>
        <v>18507.973730769234</v>
      </c>
      <c r="T8" s="4">
        <v>12350</v>
      </c>
      <c r="U8" s="55">
        <v>12350</v>
      </c>
      <c r="V8" s="55">
        <f t="shared" si="9"/>
        <v>6175</v>
      </c>
      <c r="W8" s="58">
        <f t="shared" si="10"/>
        <v>30857.973730769234</v>
      </c>
    </row>
    <row r="9" spans="1:23" ht="12.75">
      <c r="A9" s="1" t="s">
        <v>2</v>
      </c>
      <c r="B9" s="29" t="s">
        <v>15</v>
      </c>
      <c r="C9" s="1">
        <v>5</v>
      </c>
      <c r="D9" s="1" t="s">
        <v>22</v>
      </c>
      <c r="E9" s="4">
        <v>4672</v>
      </c>
      <c r="F9" s="65">
        <v>12</v>
      </c>
      <c r="G9" s="4">
        <f t="shared" si="1"/>
        <v>56064</v>
      </c>
      <c r="H9" s="24">
        <f t="shared" si="0"/>
        <v>26.953846153846154</v>
      </c>
      <c r="I9" s="4">
        <v>5371</v>
      </c>
      <c r="J9" s="4">
        <f t="shared" si="2"/>
        <v>8056.5</v>
      </c>
      <c r="K9" s="20">
        <f t="shared" si="3"/>
        <v>64452</v>
      </c>
      <c r="L9" s="11">
        <v>10</v>
      </c>
      <c r="M9" s="20">
        <f t="shared" si="4"/>
        <v>300.8049230769231</v>
      </c>
      <c r="N9" s="11">
        <v>21</v>
      </c>
      <c r="O9" s="6"/>
      <c r="P9" s="73">
        <f t="shared" si="5"/>
        <v>0</v>
      </c>
      <c r="Q9" s="20">
        <f t="shared" si="6"/>
        <v>0</v>
      </c>
      <c r="R9" s="4">
        <f t="shared" si="7"/>
        <v>5671.804923076923</v>
      </c>
      <c r="S9" s="4">
        <f t="shared" si="8"/>
        <v>8357.304923076923</v>
      </c>
      <c r="T9" s="4">
        <v>12350</v>
      </c>
      <c r="U9" s="55">
        <v>12350</v>
      </c>
      <c r="V9" s="55">
        <f t="shared" si="9"/>
        <v>6175</v>
      </c>
      <c r="W9" s="58">
        <f t="shared" si="10"/>
        <v>20707.304923076925</v>
      </c>
    </row>
    <row r="10" spans="1:23" ht="12.75">
      <c r="A10" s="1" t="s">
        <v>0</v>
      </c>
      <c r="B10" s="29" t="s">
        <v>15</v>
      </c>
      <c r="C10" s="1">
        <v>6</v>
      </c>
      <c r="D10" s="1" t="s">
        <v>22</v>
      </c>
      <c r="E10" s="4">
        <v>4673</v>
      </c>
      <c r="F10" s="65">
        <v>12</v>
      </c>
      <c r="G10" s="4">
        <f t="shared" si="1"/>
        <v>56076</v>
      </c>
      <c r="H10" s="24">
        <f t="shared" si="0"/>
        <v>26.959615384615386</v>
      </c>
      <c r="I10" s="4">
        <v>5702</v>
      </c>
      <c r="J10" s="4">
        <f t="shared" si="2"/>
        <v>8553</v>
      </c>
      <c r="K10" s="20">
        <f t="shared" si="3"/>
        <v>68424</v>
      </c>
      <c r="L10" s="11">
        <v>336</v>
      </c>
      <c r="M10" s="20">
        <f t="shared" si="4"/>
        <v>10109.20873846154</v>
      </c>
      <c r="N10" s="11">
        <v>508</v>
      </c>
      <c r="O10" s="6"/>
      <c r="P10" s="73">
        <f t="shared" si="5"/>
        <v>0</v>
      </c>
      <c r="Q10" s="20">
        <f t="shared" si="6"/>
        <v>0</v>
      </c>
      <c r="R10" s="4">
        <f t="shared" si="7"/>
        <v>15811.20873846154</v>
      </c>
      <c r="S10" s="4">
        <f t="shared" si="8"/>
        <v>18662.20873846154</v>
      </c>
      <c r="T10" s="4">
        <v>12350</v>
      </c>
      <c r="U10" s="55">
        <v>12350</v>
      </c>
      <c r="V10" s="55">
        <f t="shared" si="9"/>
        <v>6175</v>
      </c>
      <c r="W10" s="58">
        <f t="shared" si="10"/>
        <v>31012.20873846154</v>
      </c>
    </row>
    <row r="11" spans="1:23" ht="12.75">
      <c r="A11" s="1" t="s">
        <v>3</v>
      </c>
      <c r="B11" s="29" t="s">
        <v>15</v>
      </c>
      <c r="C11" s="1">
        <v>7</v>
      </c>
      <c r="D11" s="1" t="s">
        <v>22</v>
      </c>
      <c r="E11" s="4">
        <v>4678</v>
      </c>
      <c r="F11" s="65">
        <v>12</v>
      </c>
      <c r="G11" s="4">
        <f t="shared" si="1"/>
        <v>56136</v>
      </c>
      <c r="H11" s="24">
        <f t="shared" si="0"/>
        <v>26.98846153846154</v>
      </c>
      <c r="I11" s="4">
        <v>6176</v>
      </c>
      <c r="J11" s="4">
        <f t="shared" si="2"/>
        <v>9264</v>
      </c>
      <c r="K11" s="20">
        <f t="shared" si="3"/>
        <v>74112</v>
      </c>
      <c r="L11" s="11">
        <v>73</v>
      </c>
      <c r="M11" s="20">
        <f t="shared" si="4"/>
        <v>2198.695984615385</v>
      </c>
      <c r="N11" s="11">
        <v>13</v>
      </c>
      <c r="O11" s="6"/>
      <c r="P11" s="73">
        <f t="shared" si="5"/>
        <v>0</v>
      </c>
      <c r="Q11" s="20">
        <f>H11*P11</f>
        <v>0</v>
      </c>
      <c r="R11" s="4">
        <f>I11+M11+Q11</f>
        <v>8374.695984615384</v>
      </c>
      <c r="S11" s="4">
        <f t="shared" si="8"/>
        <v>11462.695984615384</v>
      </c>
      <c r="T11" s="4">
        <v>12350</v>
      </c>
      <c r="U11" s="55">
        <v>12350</v>
      </c>
      <c r="V11" s="55">
        <f t="shared" si="9"/>
        <v>6175</v>
      </c>
      <c r="W11" s="58">
        <f t="shared" si="10"/>
        <v>23812.695984615384</v>
      </c>
    </row>
    <row r="12" spans="1:23" ht="12.75">
      <c r="A12" s="1" t="s">
        <v>0</v>
      </c>
      <c r="B12" s="29" t="s">
        <v>15</v>
      </c>
      <c r="C12" s="1">
        <v>8</v>
      </c>
      <c r="D12" s="1" t="s">
        <v>22</v>
      </c>
      <c r="E12" s="4">
        <v>4691</v>
      </c>
      <c r="F12" s="65">
        <v>12</v>
      </c>
      <c r="G12" s="4">
        <f t="shared" si="1"/>
        <v>56292</v>
      </c>
      <c r="H12" s="24">
        <f t="shared" si="0"/>
        <v>27.06346153846154</v>
      </c>
      <c r="I12" s="4">
        <v>5897</v>
      </c>
      <c r="J12" s="4">
        <f t="shared" si="2"/>
        <v>8845.5</v>
      </c>
      <c r="K12" s="20">
        <f t="shared" si="3"/>
        <v>70764</v>
      </c>
      <c r="L12" s="11">
        <v>101</v>
      </c>
      <c r="M12" s="20">
        <f t="shared" si="4"/>
        <v>3050.485130769231</v>
      </c>
      <c r="N12" s="11">
        <v>103</v>
      </c>
      <c r="O12" s="6"/>
      <c r="P12" s="73">
        <f t="shared" si="5"/>
        <v>0</v>
      </c>
      <c r="Q12" s="20">
        <f t="shared" si="6"/>
        <v>0</v>
      </c>
      <c r="R12" s="4">
        <f t="shared" si="7"/>
        <v>8947.485130769232</v>
      </c>
      <c r="S12" s="4">
        <f t="shared" si="8"/>
        <v>11895.985130769232</v>
      </c>
      <c r="T12" s="4">
        <v>7860</v>
      </c>
      <c r="U12" s="55">
        <v>11026</v>
      </c>
      <c r="V12" s="55">
        <f t="shared" si="9"/>
        <v>5513</v>
      </c>
      <c r="W12" s="58">
        <f t="shared" si="10"/>
        <v>22921.98513076923</v>
      </c>
    </row>
    <row r="13" spans="1:23" ht="12.75">
      <c r="A13" s="1" t="s">
        <v>0</v>
      </c>
      <c r="B13" s="29" t="s">
        <v>15</v>
      </c>
      <c r="C13" s="1">
        <v>9</v>
      </c>
      <c r="D13" s="1" t="s">
        <v>22</v>
      </c>
      <c r="E13" s="4">
        <v>4711</v>
      </c>
      <c r="F13" s="65">
        <v>12</v>
      </c>
      <c r="G13" s="4">
        <f t="shared" si="1"/>
        <v>56532</v>
      </c>
      <c r="H13" s="24">
        <f t="shared" si="0"/>
        <v>27.178846153846155</v>
      </c>
      <c r="I13" s="4">
        <v>5745</v>
      </c>
      <c r="J13" s="4">
        <f t="shared" si="2"/>
        <v>8617.5</v>
      </c>
      <c r="K13" s="20">
        <f>I13*12</f>
        <v>68940</v>
      </c>
      <c r="L13" s="11">
        <v>336</v>
      </c>
      <c r="M13" s="20">
        <f>(H13*L13)*1.116</f>
        <v>10191.415015384617</v>
      </c>
      <c r="N13" s="11">
        <v>400</v>
      </c>
      <c r="O13" s="6"/>
      <c r="P13" s="73">
        <f>N13*O13</f>
        <v>0</v>
      </c>
      <c r="Q13" s="20">
        <f>H13*P13</f>
        <v>0</v>
      </c>
      <c r="R13" s="4">
        <f t="shared" si="7"/>
        <v>15936.415015384617</v>
      </c>
      <c r="S13" s="4">
        <f t="shared" si="8"/>
        <v>18808.915015384617</v>
      </c>
      <c r="T13" s="4">
        <v>12350</v>
      </c>
      <c r="U13" s="55">
        <v>12350</v>
      </c>
      <c r="V13" s="55">
        <f t="shared" si="9"/>
        <v>6175</v>
      </c>
      <c r="W13" s="58">
        <f t="shared" si="10"/>
        <v>31158.915015384617</v>
      </c>
    </row>
    <row r="14" spans="1:23" ht="13.5" thickBot="1">
      <c r="A14" s="7"/>
      <c r="B14" s="30"/>
      <c r="C14" s="7"/>
      <c r="D14" s="7"/>
      <c r="E14" s="8">
        <f>SUM(E5:E13)</f>
        <v>41813</v>
      </c>
      <c r="F14" s="66"/>
      <c r="G14" s="8">
        <f aca="true" t="shared" si="11" ref="G14:N14">SUM(G5:G13)</f>
        <v>501756</v>
      </c>
      <c r="H14" s="34">
        <f t="shared" si="11"/>
        <v>241.22884615384618</v>
      </c>
      <c r="I14" s="8">
        <f t="shared" si="11"/>
        <v>51502</v>
      </c>
      <c r="J14" s="8">
        <f>SUM(J5:J13)</f>
        <v>77253</v>
      </c>
      <c r="K14" s="8">
        <f t="shared" si="11"/>
        <v>618024</v>
      </c>
      <c r="L14" s="21">
        <f t="shared" si="11"/>
        <v>1958</v>
      </c>
      <c r="M14" s="9">
        <f t="shared" si="11"/>
        <v>58517.78621538462</v>
      </c>
      <c r="N14" s="21">
        <f t="shared" si="11"/>
        <v>1843</v>
      </c>
      <c r="O14" s="9"/>
      <c r="P14" s="21">
        <f>SUM(P7:P13)</f>
        <v>89.5</v>
      </c>
      <c r="Q14" s="9">
        <f aca="true" t="shared" si="12" ref="Q14:W14">SUM(Q5:Q13)</f>
        <v>2392.59375</v>
      </c>
      <c r="R14" s="8">
        <f t="shared" si="12"/>
        <v>112412.37996538464</v>
      </c>
      <c r="S14" s="8">
        <f t="shared" si="12"/>
        <v>138163.3799653846</v>
      </c>
      <c r="T14" s="8">
        <f t="shared" si="12"/>
        <v>106660</v>
      </c>
      <c r="U14" s="56">
        <f t="shared" si="12"/>
        <v>109826</v>
      </c>
      <c r="V14" s="56">
        <f t="shared" si="12"/>
        <v>54913</v>
      </c>
      <c r="W14" s="56">
        <f t="shared" si="12"/>
        <v>247989.3799653846</v>
      </c>
    </row>
    <row r="15" spans="1:22" ht="20.25" customHeight="1" thickBot="1" thickTop="1">
      <c r="A15" s="10"/>
      <c r="B15" s="31"/>
      <c r="C15" s="10"/>
      <c r="D15" s="10"/>
      <c r="E15" s="2"/>
      <c r="F15" s="67"/>
      <c r="G15" s="4"/>
      <c r="H15" s="4"/>
      <c r="I15" s="71"/>
      <c r="J15" s="4"/>
      <c r="K15" s="4"/>
      <c r="L15" s="11"/>
      <c r="M15" s="13"/>
      <c r="N15" s="13"/>
      <c r="O15" s="13"/>
      <c r="P15" s="13"/>
      <c r="Q15" s="13"/>
      <c r="R15" s="3"/>
      <c r="S15" s="11"/>
      <c r="T15" s="11"/>
      <c r="U15" s="55"/>
      <c r="V15" s="55"/>
    </row>
    <row r="16" spans="1:23" ht="13.5" thickTop="1">
      <c r="A16" s="12" t="s">
        <v>0</v>
      </c>
      <c r="B16" s="32" t="s">
        <v>16</v>
      </c>
      <c r="C16" s="12">
        <v>10</v>
      </c>
      <c r="D16" s="12" t="s">
        <v>22</v>
      </c>
      <c r="E16" s="13">
        <v>4762</v>
      </c>
      <c r="F16" s="68">
        <v>12</v>
      </c>
      <c r="G16" s="13">
        <f aca="true" t="shared" si="13" ref="G16:G30">E16*F16</f>
        <v>57144</v>
      </c>
      <c r="H16" s="35">
        <f aca="true" t="shared" si="14" ref="H16:H30">G16/2080</f>
        <v>27.473076923076924</v>
      </c>
      <c r="I16" s="13">
        <v>5804</v>
      </c>
      <c r="J16" s="13">
        <f aca="true" t="shared" si="15" ref="J16:J30">I16*1.5</f>
        <v>8706</v>
      </c>
      <c r="K16" s="13">
        <f aca="true" t="shared" si="16" ref="K16:K30">I16*12</f>
        <v>69648</v>
      </c>
      <c r="L16" s="22">
        <v>91</v>
      </c>
      <c r="M16" s="13">
        <f aca="true" t="shared" si="17" ref="M16:M30">(H16*L16)*1.116</f>
        <v>2790.0558000000005</v>
      </c>
      <c r="N16" s="22">
        <v>69</v>
      </c>
      <c r="O16" s="69">
        <v>0.25</v>
      </c>
      <c r="P16" s="74">
        <f aca="true" t="shared" si="18" ref="P16:P30">N16*O16</f>
        <v>17.25</v>
      </c>
      <c r="Q16" s="13">
        <f aca="true" t="shared" si="19" ref="Q16:Q30">H16*P16</f>
        <v>473.9105769230769</v>
      </c>
      <c r="R16" s="13">
        <f aca="true" t="shared" si="20" ref="R16:R30">I16+M16+Q16</f>
        <v>9067.966376923077</v>
      </c>
      <c r="S16" s="13">
        <f aca="true" t="shared" si="21" ref="S16:S30">J16+M16+Q16</f>
        <v>11969.966376923077</v>
      </c>
      <c r="T16" s="13">
        <v>12350</v>
      </c>
      <c r="U16" s="13">
        <v>12350</v>
      </c>
      <c r="V16" s="13">
        <f aca="true" t="shared" si="22" ref="V16:V30">U16/2</f>
        <v>6175</v>
      </c>
      <c r="W16" s="13">
        <f aca="true" t="shared" si="23" ref="W16:W30">S16+U16</f>
        <v>24319.966376923076</v>
      </c>
    </row>
    <row r="17" spans="1:23" ht="12.75">
      <c r="A17" s="1" t="s">
        <v>4</v>
      </c>
      <c r="B17" s="29" t="s">
        <v>16</v>
      </c>
      <c r="C17" s="1">
        <v>11</v>
      </c>
      <c r="D17" s="1" t="s">
        <v>22</v>
      </c>
      <c r="E17" s="4">
        <v>4766</v>
      </c>
      <c r="F17" s="65">
        <v>12</v>
      </c>
      <c r="G17" s="4">
        <f>E17*F17</f>
        <v>57192</v>
      </c>
      <c r="H17" s="24">
        <f t="shared" si="14"/>
        <v>27.496153846153845</v>
      </c>
      <c r="I17" s="4">
        <v>5807</v>
      </c>
      <c r="J17" s="4">
        <f t="shared" si="15"/>
        <v>8710.5</v>
      </c>
      <c r="K17" s="20">
        <f t="shared" si="16"/>
        <v>69684</v>
      </c>
      <c r="L17" s="11">
        <v>203</v>
      </c>
      <c r="M17" s="20">
        <f t="shared" si="17"/>
        <v>6229.198661538461</v>
      </c>
      <c r="N17" s="11">
        <v>26</v>
      </c>
      <c r="O17" s="11">
        <v>0.25</v>
      </c>
      <c r="P17" s="73">
        <f t="shared" si="18"/>
        <v>6.5</v>
      </c>
      <c r="Q17" s="20">
        <f t="shared" si="19"/>
        <v>178.725</v>
      </c>
      <c r="R17" s="4">
        <f t="shared" si="20"/>
        <v>12214.923661538462</v>
      </c>
      <c r="S17" s="4">
        <f t="shared" si="21"/>
        <v>15118.423661538462</v>
      </c>
      <c r="T17" s="4">
        <v>12350</v>
      </c>
      <c r="U17" s="55">
        <v>12350</v>
      </c>
      <c r="V17" s="55">
        <f t="shared" si="22"/>
        <v>6175</v>
      </c>
      <c r="W17" s="58">
        <f t="shared" si="23"/>
        <v>27468.42366153846</v>
      </c>
    </row>
    <row r="18" spans="1:23" ht="12.75">
      <c r="A18" s="1" t="s">
        <v>4</v>
      </c>
      <c r="B18" s="29" t="s">
        <v>15</v>
      </c>
      <c r="C18" s="1">
        <v>12</v>
      </c>
      <c r="D18" s="1" t="s">
        <v>22</v>
      </c>
      <c r="E18" s="4">
        <v>4808</v>
      </c>
      <c r="F18" s="65">
        <v>12</v>
      </c>
      <c r="G18" s="4">
        <f t="shared" si="13"/>
        <v>57696</v>
      </c>
      <c r="H18" s="24">
        <f t="shared" si="14"/>
        <v>27.73846153846154</v>
      </c>
      <c r="I18" s="4">
        <v>6030</v>
      </c>
      <c r="J18" s="4">
        <f t="shared" si="15"/>
        <v>9045</v>
      </c>
      <c r="K18" s="20">
        <f t="shared" si="16"/>
        <v>72360</v>
      </c>
      <c r="L18" s="11">
        <v>44</v>
      </c>
      <c r="M18" s="20">
        <f t="shared" si="17"/>
        <v>1362.0694153846157</v>
      </c>
      <c r="N18" s="11">
        <v>33</v>
      </c>
      <c r="O18" s="6"/>
      <c r="P18" s="73">
        <f t="shared" si="18"/>
        <v>0</v>
      </c>
      <c r="Q18" s="20">
        <f t="shared" si="19"/>
        <v>0</v>
      </c>
      <c r="R18" s="4">
        <f t="shared" si="20"/>
        <v>7392.069415384616</v>
      </c>
      <c r="S18" s="4">
        <f t="shared" si="21"/>
        <v>10407.069415384616</v>
      </c>
      <c r="T18" s="4">
        <v>12350</v>
      </c>
      <c r="U18" s="55">
        <v>12350</v>
      </c>
      <c r="V18" s="55">
        <f t="shared" si="22"/>
        <v>6175</v>
      </c>
      <c r="W18" s="58">
        <f t="shared" si="23"/>
        <v>22757.069415384616</v>
      </c>
    </row>
    <row r="19" spans="1:23" ht="12.75">
      <c r="A19" s="1" t="s">
        <v>5</v>
      </c>
      <c r="B19" s="29" t="s">
        <v>15</v>
      </c>
      <c r="C19" s="1">
        <v>13</v>
      </c>
      <c r="D19" s="1" t="s">
        <v>22</v>
      </c>
      <c r="E19" s="4">
        <v>4808</v>
      </c>
      <c r="F19" s="65">
        <v>12</v>
      </c>
      <c r="G19" s="4">
        <f t="shared" si="13"/>
        <v>57696</v>
      </c>
      <c r="H19" s="24">
        <f t="shared" si="14"/>
        <v>27.73846153846154</v>
      </c>
      <c r="I19" s="4">
        <v>6030</v>
      </c>
      <c r="J19" s="4">
        <f t="shared" si="15"/>
        <v>9045</v>
      </c>
      <c r="K19" s="20">
        <f t="shared" si="16"/>
        <v>72360</v>
      </c>
      <c r="L19" s="11">
        <v>110</v>
      </c>
      <c r="M19" s="20">
        <f t="shared" si="17"/>
        <v>3405.173538461539</v>
      </c>
      <c r="N19" s="11">
        <v>342</v>
      </c>
      <c r="O19" s="6"/>
      <c r="P19" s="73">
        <f t="shared" si="18"/>
        <v>0</v>
      </c>
      <c r="Q19" s="20">
        <f t="shared" si="19"/>
        <v>0</v>
      </c>
      <c r="R19" s="4">
        <f t="shared" si="20"/>
        <v>9435.173538461539</v>
      </c>
      <c r="S19" s="4">
        <f t="shared" si="21"/>
        <v>12450.173538461539</v>
      </c>
      <c r="T19" s="4">
        <v>12350</v>
      </c>
      <c r="U19" s="55">
        <v>12350</v>
      </c>
      <c r="V19" s="55">
        <f t="shared" si="22"/>
        <v>6175</v>
      </c>
      <c r="W19" s="58">
        <f t="shared" si="23"/>
        <v>24800.17353846154</v>
      </c>
    </row>
    <row r="20" spans="1:23" ht="12.75">
      <c r="A20" s="1" t="s">
        <v>5</v>
      </c>
      <c r="B20" s="29" t="s">
        <v>15</v>
      </c>
      <c r="C20" s="1">
        <v>14</v>
      </c>
      <c r="D20" s="1" t="s">
        <v>22</v>
      </c>
      <c r="E20" s="4">
        <v>4808</v>
      </c>
      <c r="F20" s="65">
        <v>12</v>
      </c>
      <c r="G20" s="4">
        <f t="shared" si="13"/>
        <v>57696</v>
      </c>
      <c r="H20" s="24">
        <f t="shared" si="14"/>
        <v>27.73846153846154</v>
      </c>
      <c r="I20" s="4">
        <v>6030</v>
      </c>
      <c r="J20" s="4">
        <f t="shared" si="15"/>
        <v>9045</v>
      </c>
      <c r="K20" s="20">
        <f t="shared" si="16"/>
        <v>72360</v>
      </c>
      <c r="L20" s="11">
        <v>42</v>
      </c>
      <c r="M20" s="20">
        <f t="shared" si="17"/>
        <v>1300.1571692307693</v>
      </c>
      <c r="N20" s="11">
        <v>24</v>
      </c>
      <c r="O20" s="6"/>
      <c r="P20" s="73">
        <f t="shared" si="18"/>
        <v>0</v>
      </c>
      <c r="Q20" s="20">
        <f t="shared" si="19"/>
        <v>0</v>
      </c>
      <c r="R20" s="4">
        <f t="shared" si="20"/>
        <v>7330.15716923077</v>
      </c>
      <c r="S20" s="4">
        <f t="shared" si="21"/>
        <v>10345.15716923077</v>
      </c>
      <c r="T20" s="4">
        <v>12350</v>
      </c>
      <c r="U20" s="55">
        <v>12350</v>
      </c>
      <c r="V20" s="55">
        <f t="shared" si="22"/>
        <v>6175</v>
      </c>
      <c r="W20" s="58">
        <f t="shared" si="23"/>
        <v>22695.15716923077</v>
      </c>
    </row>
    <row r="21" spans="1:23" ht="12.75">
      <c r="A21" s="1" t="s">
        <v>0</v>
      </c>
      <c r="B21" s="29" t="s">
        <v>16</v>
      </c>
      <c r="C21" s="1">
        <v>15</v>
      </c>
      <c r="D21" s="1" t="s">
        <v>22</v>
      </c>
      <c r="E21" s="4">
        <v>4819</v>
      </c>
      <c r="F21" s="65">
        <v>12</v>
      </c>
      <c r="G21" s="4">
        <f t="shared" si="13"/>
        <v>57828</v>
      </c>
      <c r="H21" s="24">
        <f t="shared" si="14"/>
        <v>27.801923076923078</v>
      </c>
      <c r="I21" s="4">
        <v>5799</v>
      </c>
      <c r="J21" s="4">
        <f t="shared" si="15"/>
        <v>8698.5</v>
      </c>
      <c r="K21" s="20">
        <f t="shared" si="16"/>
        <v>69588</v>
      </c>
      <c r="L21" s="11">
        <v>336</v>
      </c>
      <c r="M21" s="20">
        <f t="shared" si="17"/>
        <v>10425.053907692309</v>
      </c>
      <c r="N21" s="11">
        <v>444</v>
      </c>
      <c r="O21" s="11">
        <v>0.25</v>
      </c>
      <c r="P21" s="73">
        <f t="shared" si="18"/>
        <v>111</v>
      </c>
      <c r="Q21" s="20">
        <f t="shared" si="19"/>
        <v>3086.013461538462</v>
      </c>
      <c r="R21" s="4">
        <f t="shared" si="20"/>
        <v>19310.067369230772</v>
      </c>
      <c r="S21" s="4">
        <f t="shared" si="21"/>
        <v>22209.567369230772</v>
      </c>
      <c r="T21" s="4">
        <v>12350</v>
      </c>
      <c r="U21" s="55">
        <v>12350</v>
      </c>
      <c r="V21" s="55">
        <f t="shared" si="22"/>
        <v>6175</v>
      </c>
      <c r="W21" s="58">
        <f t="shared" si="23"/>
        <v>34559.567369230776</v>
      </c>
    </row>
    <row r="22" spans="1:23" ht="12.75">
      <c r="A22" s="1" t="s">
        <v>2</v>
      </c>
      <c r="B22" s="29" t="s">
        <v>15</v>
      </c>
      <c r="C22" s="1">
        <v>16</v>
      </c>
      <c r="D22" s="1" t="s">
        <v>22</v>
      </c>
      <c r="E22" s="4">
        <v>4851</v>
      </c>
      <c r="F22" s="65">
        <v>12</v>
      </c>
      <c r="G22" s="4">
        <f t="shared" si="13"/>
        <v>58212</v>
      </c>
      <c r="H22" s="24">
        <f t="shared" si="14"/>
        <v>27.986538461538462</v>
      </c>
      <c r="I22" s="4">
        <v>6373</v>
      </c>
      <c r="J22" s="4">
        <f t="shared" si="15"/>
        <v>9559.5</v>
      </c>
      <c r="K22" s="20">
        <f t="shared" si="16"/>
        <v>76476</v>
      </c>
      <c r="L22" s="11">
        <v>150</v>
      </c>
      <c r="M22" s="20">
        <f t="shared" si="17"/>
        <v>4684.94653846154</v>
      </c>
      <c r="N22" s="11">
        <v>338</v>
      </c>
      <c r="O22" s="11"/>
      <c r="P22" s="73">
        <f t="shared" si="18"/>
        <v>0</v>
      </c>
      <c r="Q22" s="20">
        <f t="shared" si="19"/>
        <v>0</v>
      </c>
      <c r="R22" s="4">
        <f t="shared" si="20"/>
        <v>11057.94653846154</v>
      </c>
      <c r="S22" s="4">
        <f t="shared" si="21"/>
        <v>14244.44653846154</v>
      </c>
      <c r="T22" s="4">
        <v>12350</v>
      </c>
      <c r="U22" s="55">
        <v>12350</v>
      </c>
      <c r="V22" s="55">
        <f t="shared" si="22"/>
        <v>6175</v>
      </c>
      <c r="W22" s="58">
        <f t="shared" si="23"/>
        <v>26594.44653846154</v>
      </c>
    </row>
    <row r="23" spans="1:23" ht="12.75">
      <c r="A23" s="1" t="s">
        <v>2</v>
      </c>
      <c r="B23" s="29" t="s">
        <v>15</v>
      </c>
      <c r="C23" s="1">
        <v>17</v>
      </c>
      <c r="D23" s="1" t="s">
        <v>22</v>
      </c>
      <c r="E23" s="4">
        <v>4879</v>
      </c>
      <c r="F23" s="65">
        <v>12</v>
      </c>
      <c r="G23" s="4">
        <f t="shared" si="13"/>
        <v>58548</v>
      </c>
      <c r="H23" s="24">
        <f t="shared" si="14"/>
        <v>28.148076923076925</v>
      </c>
      <c r="I23" s="4">
        <v>6173</v>
      </c>
      <c r="J23" s="4">
        <f t="shared" si="15"/>
        <v>9259.5</v>
      </c>
      <c r="K23" s="20">
        <f t="shared" si="16"/>
        <v>74076</v>
      </c>
      <c r="L23" s="11">
        <v>336</v>
      </c>
      <c r="M23" s="20">
        <f t="shared" si="17"/>
        <v>10554.853292307693</v>
      </c>
      <c r="N23" s="11">
        <v>125</v>
      </c>
      <c r="O23" s="6"/>
      <c r="P23" s="73">
        <f t="shared" si="18"/>
        <v>0</v>
      </c>
      <c r="Q23" s="20">
        <f t="shared" si="19"/>
        <v>0</v>
      </c>
      <c r="R23" s="4">
        <f t="shared" si="20"/>
        <v>16727.853292307693</v>
      </c>
      <c r="S23" s="4">
        <f t="shared" si="21"/>
        <v>19814.353292307693</v>
      </c>
      <c r="T23" s="4">
        <v>12350</v>
      </c>
      <c r="U23" s="55">
        <v>12350</v>
      </c>
      <c r="V23" s="55">
        <f t="shared" si="22"/>
        <v>6175</v>
      </c>
      <c r="W23" s="58">
        <f t="shared" si="23"/>
        <v>32164.353292307693</v>
      </c>
    </row>
    <row r="24" spans="1:23" ht="12.75">
      <c r="A24" s="1" t="s">
        <v>0</v>
      </c>
      <c r="B24" s="29" t="s">
        <v>15</v>
      </c>
      <c r="C24" s="1">
        <v>18</v>
      </c>
      <c r="D24" s="1" t="s">
        <v>22</v>
      </c>
      <c r="E24" s="4">
        <v>4893</v>
      </c>
      <c r="F24" s="65">
        <v>12</v>
      </c>
      <c r="G24" s="4">
        <f t="shared" si="13"/>
        <v>58716</v>
      </c>
      <c r="H24" s="24">
        <f t="shared" si="14"/>
        <v>28.228846153846153</v>
      </c>
      <c r="I24" s="4">
        <v>5952</v>
      </c>
      <c r="J24" s="4">
        <f t="shared" si="15"/>
        <v>8928</v>
      </c>
      <c r="K24" s="20">
        <f t="shared" si="16"/>
        <v>71424</v>
      </c>
      <c r="L24" s="11">
        <v>254</v>
      </c>
      <c r="M24" s="20">
        <f t="shared" si="17"/>
        <v>8001.861646153847</v>
      </c>
      <c r="N24" s="11">
        <v>127</v>
      </c>
      <c r="O24" s="6"/>
      <c r="P24" s="73">
        <f t="shared" si="18"/>
        <v>0</v>
      </c>
      <c r="Q24" s="20">
        <f t="shared" si="19"/>
        <v>0</v>
      </c>
      <c r="R24" s="4">
        <f t="shared" si="20"/>
        <v>13953.861646153848</v>
      </c>
      <c r="S24" s="4">
        <f t="shared" si="21"/>
        <v>16929.861646153848</v>
      </c>
      <c r="T24" s="4">
        <v>12350</v>
      </c>
      <c r="U24" s="55">
        <v>12350</v>
      </c>
      <c r="V24" s="55">
        <f t="shared" si="22"/>
        <v>6175</v>
      </c>
      <c r="W24" s="58">
        <f t="shared" si="23"/>
        <v>29279.861646153848</v>
      </c>
    </row>
    <row r="25" spans="1:23" ht="12.75">
      <c r="A25" s="1" t="s">
        <v>0</v>
      </c>
      <c r="B25" s="29" t="s">
        <v>15</v>
      </c>
      <c r="C25" s="1">
        <v>19</v>
      </c>
      <c r="D25" s="1" t="s">
        <v>22</v>
      </c>
      <c r="E25" s="4">
        <v>4916</v>
      </c>
      <c r="F25" s="65">
        <v>12</v>
      </c>
      <c r="G25" s="4">
        <f t="shared" si="13"/>
        <v>58992</v>
      </c>
      <c r="H25" s="24">
        <f t="shared" si="14"/>
        <v>28.361538461538462</v>
      </c>
      <c r="I25" s="4">
        <v>5977</v>
      </c>
      <c r="J25" s="4">
        <f t="shared" si="15"/>
        <v>8965.5</v>
      </c>
      <c r="K25" s="20">
        <f t="shared" si="16"/>
        <v>71724</v>
      </c>
      <c r="L25" s="11">
        <v>336</v>
      </c>
      <c r="M25" s="20">
        <f t="shared" si="17"/>
        <v>10634.896246153847</v>
      </c>
      <c r="N25" s="11">
        <v>306</v>
      </c>
      <c r="O25" s="6"/>
      <c r="P25" s="73">
        <f t="shared" si="18"/>
        <v>0</v>
      </c>
      <c r="Q25" s="20">
        <f t="shared" si="19"/>
        <v>0</v>
      </c>
      <c r="R25" s="4">
        <f t="shared" si="20"/>
        <v>16611.896246153847</v>
      </c>
      <c r="S25" s="4">
        <f t="shared" si="21"/>
        <v>19600.396246153847</v>
      </c>
      <c r="T25" s="4">
        <v>12350</v>
      </c>
      <c r="U25" s="55">
        <v>12350</v>
      </c>
      <c r="V25" s="55">
        <f t="shared" si="22"/>
        <v>6175</v>
      </c>
      <c r="W25" s="58">
        <f t="shared" si="23"/>
        <v>31950.396246153847</v>
      </c>
    </row>
    <row r="26" spans="1:23" ht="12.75">
      <c r="A26" s="1" t="s">
        <v>4</v>
      </c>
      <c r="B26" s="29" t="s">
        <v>15</v>
      </c>
      <c r="C26" s="1">
        <v>20</v>
      </c>
      <c r="D26" s="1" t="s">
        <v>22</v>
      </c>
      <c r="E26" s="4">
        <v>4917</v>
      </c>
      <c r="F26" s="65">
        <v>12</v>
      </c>
      <c r="G26" s="4">
        <f t="shared" si="13"/>
        <v>59004</v>
      </c>
      <c r="H26" s="24">
        <f t="shared" si="14"/>
        <v>28.36730769230769</v>
      </c>
      <c r="I26" s="4">
        <v>5977</v>
      </c>
      <c r="J26" s="4">
        <f t="shared" si="15"/>
        <v>8965.5</v>
      </c>
      <c r="K26" s="20">
        <f t="shared" si="16"/>
        <v>71724</v>
      </c>
      <c r="L26" s="11">
        <v>184</v>
      </c>
      <c r="M26" s="20">
        <f t="shared" si="17"/>
        <v>5825.056430769231</v>
      </c>
      <c r="N26" s="11">
        <v>109</v>
      </c>
      <c r="O26" s="6"/>
      <c r="P26" s="73">
        <f t="shared" si="18"/>
        <v>0</v>
      </c>
      <c r="Q26" s="20">
        <f t="shared" si="19"/>
        <v>0</v>
      </c>
      <c r="R26" s="4">
        <f t="shared" si="20"/>
        <v>11802.056430769231</v>
      </c>
      <c r="S26" s="4">
        <f t="shared" si="21"/>
        <v>14790.556430769231</v>
      </c>
      <c r="T26" s="4">
        <v>12350</v>
      </c>
      <c r="U26" s="55">
        <v>12350</v>
      </c>
      <c r="V26" s="55">
        <f t="shared" si="22"/>
        <v>6175</v>
      </c>
      <c r="W26" s="58">
        <f t="shared" si="23"/>
        <v>27140.556430769233</v>
      </c>
    </row>
    <row r="27" spans="1:23" ht="12.75">
      <c r="A27" s="1" t="s">
        <v>2</v>
      </c>
      <c r="B27" s="29" t="s">
        <v>15</v>
      </c>
      <c r="C27" s="1">
        <v>21</v>
      </c>
      <c r="D27" s="1" t="s">
        <v>22</v>
      </c>
      <c r="E27" s="4">
        <v>4923</v>
      </c>
      <c r="F27" s="65">
        <v>12</v>
      </c>
      <c r="G27" s="4">
        <f t="shared" si="13"/>
        <v>59076</v>
      </c>
      <c r="H27" s="24">
        <f t="shared" si="14"/>
        <v>28.401923076923076</v>
      </c>
      <c r="I27" s="4">
        <v>6455</v>
      </c>
      <c r="J27" s="4">
        <f t="shared" si="15"/>
        <v>9682.5</v>
      </c>
      <c r="K27" s="20">
        <f t="shared" si="16"/>
        <v>77460</v>
      </c>
      <c r="L27" s="11">
        <v>144</v>
      </c>
      <c r="M27" s="20">
        <f t="shared" si="17"/>
        <v>4564.302646153847</v>
      </c>
      <c r="N27" s="11">
        <v>41</v>
      </c>
      <c r="O27" s="6"/>
      <c r="P27" s="73">
        <f t="shared" si="18"/>
        <v>0</v>
      </c>
      <c r="Q27" s="20">
        <f t="shared" si="19"/>
        <v>0</v>
      </c>
      <c r="R27" s="4">
        <f t="shared" si="20"/>
        <v>11019.302646153847</v>
      </c>
      <c r="S27" s="4">
        <f t="shared" si="21"/>
        <v>14246.802646153847</v>
      </c>
      <c r="T27" s="4">
        <v>4116</v>
      </c>
      <c r="U27" s="55">
        <v>8233</v>
      </c>
      <c r="V27" s="55">
        <f t="shared" si="22"/>
        <v>4116.5</v>
      </c>
      <c r="W27" s="58">
        <f t="shared" si="23"/>
        <v>22479.802646153847</v>
      </c>
    </row>
    <row r="28" spans="1:23" ht="12.75">
      <c r="A28" s="1" t="s">
        <v>1</v>
      </c>
      <c r="B28" s="29" t="s">
        <v>15</v>
      </c>
      <c r="C28" s="1">
        <v>22</v>
      </c>
      <c r="D28" s="1" t="s">
        <v>22</v>
      </c>
      <c r="E28" s="4">
        <v>4945</v>
      </c>
      <c r="F28" s="65">
        <v>12</v>
      </c>
      <c r="G28" s="4">
        <f t="shared" si="13"/>
        <v>59340</v>
      </c>
      <c r="H28" s="24">
        <f t="shared" si="14"/>
        <v>28.528846153846153</v>
      </c>
      <c r="I28" s="4">
        <v>6012</v>
      </c>
      <c r="J28" s="4">
        <f t="shared" si="15"/>
        <v>9018</v>
      </c>
      <c r="K28" s="20">
        <f t="shared" si="16"/>
        <v>72144</v>
      </c>
      <c r="L28" s="11">
        <v>219</v>
      </c>
      <c r="M28" s="20">
        <f t="shared" si="17"/>
        <v>6972.564115384616</v>
      </c>
      <c r="N28" s="11">
        <v>60</v>
      </c>
      <c r="O28" s="6"/>
      <c r="P28" s="73">
        <f t="shared" si="18"/>
        <v>0</v>
      </c>
      <c r="Q28" s="20">
        <f t="shared" si="19"/>
        <v>0</v>
      </c>
      <c r="R28" s="4">
        <f t="shared" si="20"/>
        <v>12984.564115384615</v>
      </c>
      <c r="S28" s="4">
        <f t="shared" si="21"/>
        <v>15990.564115384615</v>
      </c>
      <c r="T28" s="4">
        <v>12350</v>
      </c>
      <c r="U28" s="55">
        <v>12350</v>
      </c>
      <c r="V28" s="55">
        <f t="shared" si="22"/>
        <v>6175</v>
      </c>
      <c r="W28" s="58">
        <f>S28+U28</f>
        <v>28340.564115384615</v>
      </c>
    </row>
    <row r="29" spans="1:23" ht="12.75">
      <c r="A29" s="1" t="s">
        <v>2</v>
      </c>
      <c r="B29" s="29" t="s">
        <v>15</v>
      </c>
      <c r="C29" s="1">
        <v>23</v>
      </c>
      <c r="D29" s="1" t="s">
        <v>22</v>
      </c>
      <c r="E29" s="4">
        <v>4961</v>
      </c>
      <c r="F29" s="65">
        <v>12</v>
      </c>
      <c r="G29" s="4">
        <f t="shared" si="13"/>
        <v>59532</v>
      </c>
      <c r="H29" s="24">
        <f t="shared" si="14"/>
        <v>28.621153846153845</v>
      </c>
      <c r="I29" s="4">
        <v>6205</v>
      </c>
      <c r="J29" s="4">
        <f t="shared" si="15"/>
        <v>9307.5</v>
      </c>
      <c r="K29" s="20">
        <f t="shared" si="16"/>
        <v>74460</v>
      </c>
      <c r="L29" s="11">
        <v>90</v>
      </c>
      <c r="M29" s="20">
        <f t="shared" si="17"/>
        <v>2874.7086923076927</v>
      </c>
      <c r="N29" s="11">
        <v>53</v>
      </c>
      <c r="O29" s="6"/>
      <c r="P29" s="73">
        <f t="shared" si="18"/>
        <v>0</v>
      </c>
      <c r="Q29" s="20">
        <f t="shared" si="19"/>
        <v>0</v>
      </c>
      <c r="R29" s="4">
        <f t="shared" si="20"/>
        <v>9079.708692307693</v>
      </c>
      <c r="S29" s="4">
        <f>J29+M29+Q29</f>
        <v>12182.208692307693</v>
      </c>
      <c r="T29" s="4">
        <v>12350</v>
      </c>
      <c r="U29" s="55">
        <v>12350</v>
      </c>
      <c r="V29" s="55">
        <f t="shared" si="22"/>
        <v>6175</v>
      </c>
      <c r="W29" s="58">
        <f>S29+U29</f>
        <v>24532.208692307693</v>
      </c>
    </row>
    <row r="30" spans="1:23" ht="12.75">
      <c r="A30" s="1" t="s">
        <v>0</v>
      </c>
      <c r="B30" s="29" t="s">
        <v>15</v>
      </c>
      <c r="C30" s="1">
        <v>24</v>
      </c>
      <c r="D30" s="1" t="s">
        <v>22</v>
      </c>
      <c r="E30" s="4">
        <v>4974</v>
      </c>
      <c r="F30" s="65">
        <v>12</v>
      </c>
      <c r="G30" s="4">
        <f t="shared" si="13"/>
        <v>59688</v>
      </c>
      <c r="H30" s="24">
        <f t="shared" si="14"/>
        <v>28.696153846153845</v>
      </c>
      <c r="I30" s="4">
        <v>5973</v>
      </c>
      <c r="J30" s="4">
        <f t="shared" si="15"/>
        <v>8959.5</v>
      </c>
      <c r="K30" s="20">
        <f t="shared" si="16"/>
        <v>71676</v>
      </c>
      <c r="L30" s="11">
        <v>336</v>
      </c>
      <c r="M30" s="20">
        <f t="shared" si="17"/>
        <v>10760.368984615385</v>
      </c>
      <c r="N30" s="11">
        <v>694</v>
      </c>
      <c r="O30" s="6"/>
      <c r="P30" s="73">
        <f t="shared" si="18"/>
        <v>0</v>
      </c>
      <c r="Q30" s="20">
        <f t="shared" si="19"/>
        <v>0</v>
      </c>
      <c r="R30" s="4">
        <f t="shared" si="20"/>
        <v>16733.368984615387</v>
      </c>
      <c r="S30" s="4">
        <f t="shared" si="21"/>
        <v>19719.868984615387</v>
      </c>
      <c r="T30" s="4">
        <v>12350</v>
      </c>
      <c r="U30" s="55">
        <v>12350</v>
      </c>
      <c r="V30" s="55">
        <f t="shared" si="22"/>
        <v>6175</v>
      </c>
      <c r="W30" s="58">
        <f t="shared" si="23"/>
        <v>32069.868984615387</v>
      </c>
    </row>
    <row r="31" spans="1:23" ht="13.5" thickBot="1">
      <c r="A31" s="14"/>
      <c r="B31" s="33"/>
      <c r="C31" s="14"/>
      <c r="D31" s="14"/>
      <c r="E31" s="15">
        <f>SUM(E16:E30)</f>
        <v>73030</v>
      </c>
      <c r="F31" s="16"/>
      <c r="G31" s="15">
        <f aca="true" t="shared" si="24" ref="G31:N31">SUM(G16:G30)</f>
        <v>876360</v>
      </c>
      <c r="H31" s="34">
        <f t="shared" si="24"/>
        <v>421.3269230769231</v>
      </c>
      <c r="I31" s="8">
        <f t="shared" si="24"/>
        <v>90597</v>
      </c>
      <c r="J31" s="8">
        <f t="shared" si="24"/>
        <v>135895.5</v>
      </c>
      <c r="K31" s="15">
        <f t="shared" si="24"/>
        <v>1087164</v>
      </c>
      <c r="L31" s="23">
        <f t="shared" si="24"/>
        <v>2875</v>
      </c>
      <c r="M31" s="16">
        <f t="shared" si="24"/>
        <v>90385.26708461539</v>
      </c>
      <c r="N31" s="23">
        <f t="shared" si="24"/>
        <v>2791</v>
      </c>
      <c r="O31" s="16"/>
      <c r="P31" s="23">
        <f aca="true" t="shared" si="25" ref="P31:W31">SUM(P16:P30)</f>
        <v>134.75</v>
      </c>
      <c r="Q31" s="25">
        <f t="shared" si="25"/>
        <v>3738.6490384615386</v>
      </c>
      <c r="R31" s="8">
        <f t="shared" si="25"/>
        <v>184720.91612307692</v>
      </c>
      <c r="S31" s="15">
        <f t="shared" si="25"/>
        <v>230019.41612307692</v>
      </c>
      <c r="T31" s="15">
        <f t="shared" si="25"/>
        <v>177016</v>
      </c>
      <c r="U31" s="15">
        <f>SUM(U16:U30)</f>
        <v>181133</v>
      </c>
      <c r="V31" s="15">
        <f t="shared" si="25"/>
        <v>90566.5</v>
      </c>
      <c r="W31" s="15">
        <f t="shared" si="25"/>
        <v>411152.4161230769</v>
      </c>
    </row>
    <row r="32" spans="1:26" ht="13.5" thickTop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Z32" t="s">
        <v>18</v>
      </c>
    </row>
    <row r="33" spans="11:25" ht="12.75">
      <c r="K33" s="58">
        <f>(K31+K14)/24</f>
        <v>71049.5</v>
      </c>
      <c r="L33" s="11"/>
      <c r="N33" s="11"/>
      <c r="O33" s="63"/>
      <c r="P33" s="63"/>
      <c r="V33" s="61" t="s">
        <v>30</v>
      </c>
      <c r="W33" s="58">
        <f>(W31+W14)/24</f>
        <v>27464.2415036859</v>
      </c>
      <c r="X33" s="60">
        <f>W33/K33</f>
        <v>0.3865508061799998</v>
      </c>
      <c r="Y33" s="75" t="s">
        <v>30</v>
      </c>
    </row>
    <row r="34" spans="22:25" ht="12.75">
      <c r="V34" s="61" t="s">
        <v>31</v>
      </c>
      <c r="W34" s="58">
        <f>K33*X34</f>
        <v>43585.258496314105</v>
      </c>
      <c r="X34" s="60">
        <f>1-X33</f>
        <v>0.6134491938200002</v>
      </c>
      <c r="Y34" s="75" t="s">
        <v>31</v>
      </c>
    </row>
    <row r="35" spans="11:25" ht="12.75">
      <c r="K35" s="58"/>
      <c r="L35" s="70"/>
      <c r="N35" s="62"/>
      <c r="O35" s="62"/>
      <c r="P35" s="70"/>
      <c r="V35" s="61" t="s">
        <v>39</v>
      </c>
      <c r="W35" s="58">
        <f>SUM(W33:W34)</f>
        <v>71049.5</v>
      </c>
      <c r="Y35" s="75"/>
    </row>
    <row r="36" ht="12.75">
      <c r="K36" s="59"/>
    </row>
    <row r="37" spans="10:25" ht="12.75">
      <c r="J37" s="76">
        <f>J31/$W$31*$W$37</f>
        <v>6.643732779151384</v>
      </c>
      <c r="M37" s="76">
        <f>M31/$W$31*$W$37</f>
        <v>4.418803872699332</v>
      </c>
      <c r="Q37" s="76">
        <f>Q31/$W$31*$W$37</f>
        <v>0.18277709833342334</v>
      </c>
      <c r="U37" s="76">
        <f>U31/$W$31*$W$37</f>
        <v>8.85532817117585</v>
      </c>
      <c r="V37" s="61" t="s">
        <v>33</v>
      </c>
      <c r="W37" s="62">
        <f>(2080*X33)/40</f>
        <v>20.10064192135999</v>
      </c>
      <c r="Y37" s="61" t="s">
        <v>33</v>
      </c>
    </row>
    <row r="38" spans="22:25" ht="12.75">
      <c r="V38" s="61" t="s">
        <v>32</v>
      </c>
      <c r="W38" s="62">
        <f>(2080*X34)/40</f>
        <v>31.899358078640013</v>
      </c>
      <c r="Y38" s="61" t="s">
        <v>32</v>
      </c>
    </row>
  </sheetData>
  <sheetProtection/>
  <printOptions horizontalCentered="1"/>
  <pageMargins left="0.25" right="0.2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L1" sqref="L1:L27"/>
    </sheetView>
  </sheetViews>
  <sheetFormatPr defaultColWidth="9.140625" defaultRowHeight="12.75"/>
  <cols>
    <col min="1" max="1" width="2.421875" style="0" customWidth="1"/>
    <col min="2" max="2" width="8.57421875" style="0" customWidth="1"/>
    <col min="3" max="3" width="8.7109375" style="0" customWidth="1"/>
    <col min="4" max="4" width="7.7109375" style="0" customWidth="1"/>
    <col min="5" max="5" width="7.8515625" style="0" bestFit="1" customWidth="1"/>
    <col min="6" max="6" width="8.421875" style="0" customWidth="1"/>
    <col min="7" max="8" width="7.8515625" style="0" customWidth="1"/>
    <col min="9" max="9" width="7.57421875" style="0" customWidth="1"/>
    <col min="10" max="12" width="8.140625" style="0" customWidth="1"/>
    <col min="13" max="13" width="7.00390625" style="0" bestFit="1" customWidth="1"/>
    <col min="14" max="14" width="7.8515625" style="0" customWidth="1"/>
    <col min="15" max="15" width="7.7109375" style="0" customWidth="1"/>
    <col min="16" max="16" width="8.00390625" style="0" customWidth="1"/>
    <col min="17" max="17" width="7.421875" style="0" customWidth="1"/>
    <col min="18" max="18" width="8.8515625" style="0" customWidth="1"/>
  </cols>
  <sheetData>
    <row r="1" spans="1:18" ht="12.75">
      <c r="A1" s="42"/>
      <c r="B1" s="43">
        <v>39386</v>
      </c>
      <c r="C1" s="43">
        <v>39416</v>
      </c>
      <c r="D1" s="44">
        <v>39447</v>
      </c>
      <c r="E1" s="45" t="s">
        <v>26</v>
      </c>
      <c r="F1" s="43">
        <v>39478</v>
      </c>
      <c r="G1" s="43">
        <v>39506</v>
      </c>
      <c r="H1" s="43">
        <v>39538</v>
      </c>
      <c r="I1" s="46" t="s">
        <v>26</v>
      </c>
      <c r="J1" s="43">
        <v>39568</v>
      </c>
      <c r="K1" s="43">
        <v>39599</v>
      </c>
      <c r="L1" s="54" t="s">
        <v>26</v>
      </c>
      <c r="M1" s="43">
        <v>39630</v>
      </c>
      <c r="N1" s="43">
        <v>39660</v>
      </c>
      <c r="O1" s="43">
        <v>39691</v>
      </c>
      <c r="P1" s="43">
        <v>39721</v>
      </c>
      <c r="Q1" s="47" t="s">
        <v>26</v>
      </c>
      <c r="R1" s="38" t="s">
        <v>27</v>
      </c>
    </row>
    <row r="2" spans="1:18" ht="12.75">
      <c r="A2" s="48">
        <v>1</v>
      </c>
      <c r="B2" s="49">
        <v>4288</v>
      </c>
      <c r="C2" s="49">
        <v>4288</v>
      </c>
      <c r="D2" s="49">
        <v>4288</v>
      </c>
      <c r="E2" s="50">
        <f aca="true" t="shared" si="0" ref="E2:E10">SUM(B2:D2)</f>
        <v>12864</v>
      </c>
      <c r="F2" s="49">
        <v>4288</v>
      </c>
      <c r="G2" s="49">
        <v>4288</v>
      </c>
      <c r="H2" s="49">
        <v>4288</v>
      </c>
      <c r="I2" s="50">
        <f aca="true" t="shared" si="1" ref="I2:I10">SUM(F2:H2)</f>
        <v>12864</v>
      </c>
      <c r="J2" s="49">
        <v>4288</v>
      </c>
      <c r="K2" s="49">
        <v>4288</v>
      </c>
      <c r="L2" s="50">
        <f aca="true" t="shared" si="2" ref="L2:L10">SUM(J2:K2)</f>
        <v>8576</v>
      </c>
      <c r="M2" s="49">
        <v>4288</v>
      </c>
      <c r="N2" s="49">
        <v>4508</v>
      </c>
      <c r="O2" s="49">
        <v>4508</v>
      </c>
      <c r="P2" s="49">
        <v>4508</v>
      </c>
      <c r="Q2" s="50">
        <f aca="true" t="shared" si="3" ref="Q2:Q10">SUM(M2:P2)</f>
        <v>17812</v>
      </c>
      <c r="R2" s="39"/>
    </row>
    <row r="3" spans="1:18" ht="12.75">
      <c r="A3" s="48">
        <v>2</v>
      </c>
      <c r="B3" s="49">
        <v>4892.57</v>
      </c>
      <c r="C3" s="49">
        <v>4588</v>
      </c>
      <c r="D3" s="49">
        <v>4930.52</v>
      </c>
      <c r="E3" s="50">
        <f t="shared" si="0"/>
        <v>14411.09</v>
      </c>
      <c r="F3" s="49">
        <v>5092.31</v>
      </c>
      <c r="G3" s="49">
        <v>4650</v>
      </c>
      <c r="H3" s="49">
        <v>4708</v>
      </c>
      <c r="I3" s="50">
        <f t="shared" si="1"/>
        <v>14450.310000000001</v>
      </c>
      <c r="J3" s="49">
        <v>4588</v>
      </c>
      <c r="K3" s="49">
        <v>4931.79</v>
      </c>
      <c r="L3" s="50">
        <f t="shared" si="2"/>
        <v>9519.79</v>
      </c>
      <c r="M3" s="49">
        <v>4730</v>
      </c>
      <c r="N3" s="49">
        <v>5166.07</v>
      </c>
      <c r="O3" s="49">
        <v>5173.5</v>
      </c>
      <c r="P3" s="49">
        <v>4742.96</v>
      </c>
      <c r="Q3" s="50">
        <f t="shared" si="3"/>
        <v>19812.53</v>
      </c>
      <c r="R3" s="39"/>
    </row>
    <row r="4" spans="1:18" ht="12.75">
      <c r="A4" s="48">
        <v>3</v>
      </c>
      <c r="B4" s="49">
        <v>4433</v>
      </c>
      <c r="C4" s="49">
        <v>4433</v>
      </c>
      <c r="D4" s="49">
        <v>4433</v>
      </c>
      <c r="E4" s="50">
        <f t="shared" si="0"/>
        <v>13299</v>
      </c>
      <c r="F4" s="49">
        <v>4433</v>
      </c>
      <c r="G4" s="49">
        <v>4433</v>
      </c>
      <c r="H4" s="49">
        <v>4433</v>
      </c>
      <c r="I4" s="50">
        <f t="shared" si="1"/>
        <v>13299</v>
      </c>
      <c r="J4" s="49">
        <v>4433</v>
      </c>
      <c r="K4" s="49">
        <v>4433</v>
      </c>
      <c r="L4" s="50">
        <f t="shared" si="2"/>
        <v>8866</v>
      </c>
      <c r="M4" s="49">
        <v>4629</v>
      </c>
      <c r="N4" s="49">
        <v>4629</v>
      </c>
      <c r="O4" s="49">
        <v>4629</v>
      </c>
      <c r="P4" s="49">
        <v>4629</v>
      </c>
      <c r="Q4" s="50">
        <f t="shared" si="3"/>
        <v>18516</v>
      </c>
      <c r="R4" s="39"/>
    </row>
    <row r="5" spans="1:18" ht="12.75">
      <c r="A5" s="48">
        <v>4</v>
      </c>
      <c r="B5" s="49">
        <v>4586.12</v>
      </c>
      <c r="C5" s="49">
        <v>4489</v>
      </c>
      <c r="D5" s="49">
        <v>4489</v>
      </c>
      <c r="E5" s="50">
        <f t="shared" si="0"/>
        <v>13564.119999999999</v>
      </c>
      <c r="F5" s="49">
        <v>4489</v>
      </c>
      <c r="G5" s="49">
        <v>4489</v>
      </c>
      <c r="H5" s="49">
        <v>4566.69</v>
      </c>
      <c r="I5" s="50">
        <f t="shared" si="1"/>
        <v>13544.689999999999</v>
      </c>
      <c r="J5" s="49">
        <v>4489</v>
      </c>
      <c r="K5" s="49">
        <v>4489</v>
      </c>
      <c r="L5" s="50">
        <f t="shared" si="2"/>
        <v>8978</v>
      </c>
      <c r="M5" s="49">
        <v>4489</v>
      </c>
      <c r="N5" s="49">
        <v>4738</v>
      </c>
      <c r="O5" s="49">
        <v>4638</v>
      </c>
      <c r="P5" s="49">
        <v>4638</v>
      </c>
      <c r="Q5" s="50">
        <f t="shared" si="3"/>
        <v>18503</v>
      </c>
      <c r="R5" s="39"/>
    </row>
    <row r="6" spans="1:18" ht="12.75">
      <c r="A6" s="48">
        <v>5</v>
      </c>
      <c r="B6" s="49">
        <v>4107.1</v>
      </c>
      <c r="C6" s="49">
        <v>4137</v>
      </c>
      <c r="D6" s="49">
        <v>4137</v>
      </c>
      <c r="E6" s="50">
        <f t="shared" si="0"/>
        <v>12381.1</v>
      </c>
      <c r="F6" s="49">
        <v>3940</v>
      </c>
      <c r="G6" s="49">
        <v>4107.1</v>
      </c>
      <c r="H6" s="49">
        <v>3885.01</v>
      </c>
      <c r="I6" s="50">
        <f t="shared" si="1"/>
        <v>11932.11</v>
      </c>
      <c r="J6" s="49">
        <v>4447</v>
      </c>
      <c r="K6" s="49">
        <v>4447</v>
      </c>
      <c r="L6" s="50">
        <f t="shared" si="2"/>
        <v>8894</v>
      </c>
      <c r="M6" s="49">
        <v>4447</v>
      </c>
      <c r="N6" s="49">
        <v>4672</v>
      </c>
      <c r="O6" s="49">
        <v>4672</v>
      </c>
      <c r="P6" s="49">
        <v>4672</v>
      </c>
      <c r="Q6" s="50">
        <f t="shared" si="3"/>
        <v>18463</v>
      </c>
      <c r="R6" s="39"/>
    </row>
    <row r="7" spans="1:18" ht="12.75">
      <c r="A7" s="48">
        <v>6</v>
      </c>
      <c r="B7" s="49">
        <v>4488</v>
      </c>
      <c r="C7" s="49">
        <v>4488</v>
      </c>
      <c r="D7" s="49">
        <v>4488</v>
      </c>
      <c r="E7" s="50">
        <f t="shared" si="0"/>
        <v>13464</v>
      </c>
      <c r="F7" s="49">
        <v>4488</v>
      </c>
      <c r="G7" s="49">
        <v>4488</v>
      </c>
      <c r="H7" s="49">
        <v>4488</v>
      </c>
      <c r="I7" s="50">
        <f t="shared" si="1"/>
        <v>13464</v>
      </c>
      <c r="J7" s="49">
        <v>4488</v>
      </c>
      <c r="K7" s="49">
        <v>4488</v>
      </c>
      <c r="L7" s="50">
        <f t="shared" si="2"/>
        <v>8976</v>
      </c>
      <c r="M7" s="49">
        <v>4488</v>
      </c>
      <c r="N7" s="49">
        <v>4677</v>
      </c>
      <c r="O7" s="49">
        <v>4677</v>
      </c>
      <c r="P7" s="49">
        <v>4677</v>
      </c>
      <c r="Q7" s="50">
        <f t="shared" si="3"/>
        <v>18519</v>
      </c>
      <c r="R7" s="39"/>
    </row>
    <row r="8" spans="1:18" ht="12.75">
      <c r="A8" s="48">
        <v>7</v>
      </c>
      <c r="B8" s="49">
        <v>0</v>
      </c>
      <c r="C8" s="49">
        <v>0</v>
      </c>
      <c r="D8" s="49">
        <v>0</v>
      </c>
      <c r="E8" s="50">
        <f t="shared" si="0"/>
        <v>0</v>
      </c>
      <c r="F8" s="49">
        <v>0</v>
      </c>
      <c r="G8" s="49">
        <v>0</v>
      </c>
      <c r="H8" s="49">
        <v>2330.95</v>
      </c>
      <c r="I8" s="50">
        <f t="shared" si="1"/>
        <v>2330.95</v>
      </c>
      <c r="J8" s="49">
        <v>4450</v>
      </c>
      <c r="K8" s="49">
        <v>4450</v>
      </c>
      <c r="L8" s="50">
        <f t="shared" si="2"/>
        <v>8900</v>
      </c>
      <c r="M8" s="49">
        <v>4450</v>
      </c>
      <c r="N8" s="49">
        <v>4678</v>
      </c>
      <c r="O8" s="49">
        <v>4678</v>
      </c>
      <c r="P8" s="49">
        <v>4678</v>
      </c>
      <c r="Q8" s="50">
        <f t="shared" si="3"/>
        <v>18484</v>
      </c>
      <c r="R8" s="39"/>
    </row>
    <row r="9" spans="1:18" ht="12.75">
      <c r="A9" s="48">
        <v>8</v>
      </c>
      <c r="B9" s="49">
        <v>4361</v>
      </c>
      <c r="C9" s="49">
        <v>4265</v>
      </c>
      <c r="D9" s="49">
        <v>4313</v>
      </c>
      <c r="E9" s="50">
        <f t="shared" si="0"/>
        <v>12939</v>
      </c>
      <c r="F9" s="49">
        <v>4441</v>
      </c>
      <c r="G9" s="49">
        <v>4663.7</v>
      </c>
      <c r="H9" s="49">
        <v>5263</v>
      </c>
      <c r="I9" s="50">
        <f t="shared" si="1"/>
        <v>14367.7</v>
      </c>
      <c r="J9" s="49">
        <v>5647.6</v>
      </c>
      <c r="K9" s="49">
        <v>5433.43</v>
      </c>
      <c r="L9" s="50">
        <f t="shared" si="2"/>
        <v>11081.03</v>
      </c>
      <c r="M9" s="49">
        <v>5847.7</v>
      </c>
      <c r="N9" s="49">
        <v>5686.87</v>
      </c>
      <c r="O9" s="49">
        <v>5099.95</v>
      </c>
      <c r="P9" s="49">
        <v>5770.25</v>
      </c>
      <c r="Q9" s="50">
        <f t="shared" si="3"/>
        <v>22404.77</v>
      </c>
      <c r="R9" s="39"/>
    </row>
    <row r="10" spans="1:18" ht="12.75">
      <c r="A10" s="48">
        <v>9</v>
      </c>
      <c r="B10" s="49">
        <v>5408.61</v>
      </c>
      <c r="C10" s="49">
        <v>4919.72</v>
      </c>
      <c r="D10" s="49">
        <v>4877.36</v>
      </c>
      <c r="E10" s="50">
        <f t="shared" si="0"/>
        <v>15205.689999999999</v>
      </c>
      <c r="F10" s="49">
        <v>5306.61</v>
      </c>
      <c r="G10" s="49">
        <v>5384.15</v>
      </c>
      <c r="H10" s="49">
        <v>4757.91</v>
      </c>
      <c r="I10" s="50">
        <f t="shared" si="1"/>
        <v>15448.669999999998</v>
      </c>
      <c r="J10" s="49">
        <v>4722.45</v>
      </c>
      <c r="K10" s="49">
        <v>5348.7</v>
      </c>
      <c r="L10" s="50">
        <f t="shared" si="2"/>
        <v>10071.15</v>
      </c>
      <c r="M10" s="49">
        <v>5320.15</v>
      </c>
      <c r="N10" s="49">
        <v>5246.44</v>
      </c>
      <c r="O10" s="49">
        <v>5016.76</v>
      </c>
      <c r="P10" s="49">
        <v>5249.07</v>
      </c>
      <c r="Q10" s="50">
        <f t="shared" si="3"/>
        <v>20832.42</v>
      </c>
      <c r="R10" s="39"/>
    </row>
    <row r="11" spans="1:18" ht="13.5" thickBot="1">
      <c r="A11" s="51"/>
      <c r="B11" s="49"/>
      <c r="C11" s="49"/>
      <c r="D11" s="49"/>
      <c r="E11" s="50"/>
      <c r="F11" s="49"/>
      <c r="G11" s="49"/>
      <c r="H11" s="49"/>
      <c r="I11" s="50"/>
      <c r="J11" s="49"/>
      <c r="K11" s="49"/>
      <c r="L11" s="50"/>
      <c r="M11" s="49"/>
      <c r="N11" s="49"/>
      <c r="O11" s="49"/>
      <c r="P11" s="49"/>
      <c r="Q11" s="50"/>
      <c r="R11" s="39"/>
    </row>
    <row r="12" spans="1:18" ht="14.25" thickBot="1" thickTop="1">
      <c r="A12" s="52"/>
      <c r="B12" s="49"/>
      <c r="C12" s="49"/>
      <c r="D12" s="49"/>
      <c r="E12" s="50"/>
      <c r="F12" s="49"/>
      <c r="G12" s="49"/>
      <c r="H12" s="49"/>
      <c r="I12" s="50"/>
      <c r="J12" s="49"/>
      <c r="K12" s="49"/>
      <c r="L12" s="50"/>
      <c r="M12" s="49"/>
      <c r="N12" s="49"/>
      <c r="O12" s="49"/>
      <c r="P12" s="49"/>
      <c r="Q12" s="50"/>
      <c r="R12" s="39"/>
    </row>
    <row r="13" spans="1:18" ht="13.5" thickTop="1">
      <c r="A13" s="53">
        <v>10</v>
      </c>
      <c r="B13" s="49">
        <v>3978</v>
      </c>
      <c r="C13" s="49">
        <v>3978</v>
      </c>
      <c r="D13" s="49">
        <v>3978</v>
      </c>
      <c r="E13" s="50">
        <f aca="true" t="shared" si="4" ref="E13:E27">SUM(B13:D13)</f>
        <v>11934</v>
      </c>
      <c r="F13" s="49">
        <v>3978</v>
      </c>
      <c r="G13" s="49">
        <v>3978</v>
      </c>
      <c r="H13" s="49">
        <v>3978</v>
      </c>
      <c r="I13" s="50">
        <f aca="true" t="shared" si="5" ref="I13:I27">SUM(F13:H13)</f>
        <v>11934</v>
      </c>
      <c r="J13" s="49">
        <v>3978</v>
      </c>
      <c r="K13" s="49">
        <v>3978</v>
      </c>
      <c r="L13" s="50">
        <f aca="true" t="shared" si="6" ref="L13:L27">SUM(J13:K13)</f>
        <v>7956</v>
      </c>
      <c r="M13" s="49">
        <v>5974.09</v>
      </c>
      <c r="N13" s="49">
        <v>4762</v>
      </c>
      <c r="O13" s="49">
        <v>4762</v>
      </c>
      <c r="P13" s="49">
        <v>4762</v>
      </c>
      <c r="Q13" s="50">
        <f aca="true" t="shared" si="7" ref="Q13:Q27">SUM(M13:P13)</f>
        <v>20260.09</v>
      </c>
      <c r="R13" s="39"/>
    </row>
    <row r="14" spans="1:18" ht="12.75">
      <c r="A14" s="48">
        <v>11</v>
      </c>
      <c r="B14" s="49">
        <v>4533</v>
      </c>
      <c r="C14" s="49">
        <v>4533</v>
      </c>
      <c r="D14" s="49">
        <v>4533</v>
      </c>
      <c r="E14" s="50">
        <f t="shared" si="4"/>
        <v>13599</v>
      </c>
      <c r="F14" s="49">
        <v>4533</v>
      </c>
      <c r="G14" s="49">
        <v>4533</v>
      </c>
      <c r="H14" s="49">
        <v>4533</v>
      </c>
      <c r="I14" s="50">
        <f t="shared" si="5"/>
        <v>13599</v>
      </c>
      <c r="J14" s="49">
        <v>4533</v>
      </c>
      <c r="K14" s="49">
        <v>4533</v>
      </c>
      <c r="L14" s="50">
        <f t="shared" si="6"/>
        <v>9066</v>
      </c>
      <c r="M14" s="49">
        <v>4533</v>
      </c>
      <c r="N14" s="49">
        <v>4766</v>
      </c>
      <c r="O14" s="49">
        <v>4766</v>
      </c>
      <c r="P14" s="49">
        <v>4766</v>
      </c>
      <c r="Q14" s="50">
        <f t="shared" si="7"/>
        <v>18831</v>
      </c>
      <c r="R14" s="39"/>
    </row>
    <row r="15" spans="1:18" ht="12.75">
      <c r="A15" s="48">
        <v>12</v>
      </c>
      <c r="B15" s="49">
        <v>4573</v>
      </c>
      <c r="C15" s="49">
        <v>4573</v>
      </c>
      <c r="D15" s="49">
        <v>4573</v>
      </c>
      <c r="E15" s="50">
        <f t="shared" si="4"/>
        <v>13719</v>
      </c>
      <c r="F15" s="49">
        <v>4573</v>
      </c>
      <c r="G15" s="49">
        <v>4573</v>
      </c>
      <c r="H15" s="49">
        <v>4573</v>
      </c>
      <c r="I15" s="50">
        <f t="shared" si="5"/>
        <v>13719</v>
      </c>
      <c r="J15" s="49">
        <v>4573</v>
      </c>
      <c r="K15" s="49">
        <v>4573</v>
      </c>
      <c r="L15" s="50">
        <f t="shared" si="6"/>
        <v>9146</v>
      </c>
      <c r="M15" s="49">
        <v>4573</v>
      </c>
      <c r="N15" s="49">
        <v>4808</v>
      </c>
      <c r="O15" s="49">
        <v>4808</v>
      </c>
      <c r="P15" s="49">
        <v>4808</v>
      </c>
      <c r="Q15" s="50">
        <f t="shared" si="7"/>
        <v>18997</v>
      </c>
      <c r="R15" s="39"/>
    </row>
    <row r="16" spans="1:18" ht="12.75">
      <c r="A16" s="48">
        <v>13</v>
      </c>
      <c r="B16" s="49">
        <v>4573</v>
      </c>
      <c r="C16" s="49">
        <v>4573</v>
      </c>
      <c r="D16" s="49">
        <v>4573</v>
      </c>
      <c r="E16" s="50">
        <f t="shared" si="4"/>
        <v>13719</v>
      </c>
      <c r="F16" s="49">
        <v>4573</v>
      </c>
      <c r="G16" s="49">
        <v>4573</v>
      </c>
      <c r="H16" s="49">
        <v>4573</v>
      </c>
      <c r="I16" s="50">
        <f t="shared" si="5"/>
        <v>13719</v>
      </c>
      <c r="J16" s="49">
        <v>4573</v>
      </c>
      <c r="K16" s="49">
        <v>4573</v>
      </c>
      <c r="L16" s="50">
        <f t="shared" si="6"/>
        <v>9146</v>
      </c>
      <c r="M16" s="49">
        <v>4573</v>
      </c>
      <c r="N16" s="49">
        <v>4808</v>
      </c>
      <c r="O16" s="49">
        <v>4808</v>
      </c>
      <c r="P16" s="49">
        <v>4808</v>
      </c>
      <c r="Q16" s="50">
        <f t="shared" si="7"/>
        <v>18997</v>
      </c>
      <c r="R16" s="39"/>
    </row>
    <row r="17" spans="1:18" ht="12.75">
      <c r="A17" s="48">
        <v>14</v>
      </c>
      <c r="B17" s="49">
        <v>4573</v>
      </c>
      <c r="C17" s="49">
        <v>4572</v>
      </c>
      <c r="D17" s="49">
        <v>4573</v>
      </c>
      <c r="E17" s="50">
        <f t="shared" si="4"/>
        <v>13718</v>
      </c>
      <c r="F17" s="49">
        <v>4573</v>
      </c>
      <c r="G17" s="49">
        <v>4573</v>
      </c>
      <c r="H17" s="49">
        <v>3452.36</v>
      </c>
      <c r="I17" s="50">
        <f t="shared" si="5"/>
        <v>12598.36</v>
      </c>
      <c r="J17" s="49">
        <v>3048.68</v>
      </c>
      <c r="K17" s="49">
        <v>4573</v>
      </c>
      <c r="L17" s="50">
        <f t="shared" si="6"/>
        <v>7621.68</v>
      </c>
      <c r="M17" s="49">
        <v>4573</v>
      </c>
      <c r="N17" s="49">
        <v>4808</v>
      </c>
      <c r="O17" s="49">
        <v>4808</v>
      </c>
      <c r="P17" s="49">
        <v>4808</v>
      </c>
      <c r="Q17" s="50">
        <f t="shared" si="7"/>
        <v>18997</v>
      </c>
      <c r="R17" s="39"/>
    </row>
    <row r="18" spans="1:18" ht="12.75">
      <c r="A18" s="48">
        <v>15</v>
      </c>
      <c r="B18" s="49">
        <v>4664</v>
      </c>
      <c r="C18" s="49">
        <v>4664</v>
      </c>
      <c r="D18" s="49">
        <v>4664</v>
      </c>
      <c r="E18" s="50">
        <f t="shared" si="4"/>
        <v>13992</v>
      </c>
      <c r="F18" s="49">
        <v>4664</v>
      </c>
      <c r="G18" s="49">
        <v>4664</v>
      </c>
      <c r="H18" s="49">
        <v>4664</v>
      </c>
      <c r="I18" s="50">
        <f t="shared" si="5"/>
        <v>13992</v>
      </c>
      <c r="J18" s="49">
        <v>4664</v>
      </c>
      <c r="K18" s="49">
        <v>4664</v>
      </c>
      <c r="L18" s="50">
        <f t="shared" si="6"/>
        <v>9328</v>
      </c>
      <c r="M18" s="49">
        <v>4664</v>
      </c>
      <c r="N18" s="49">
        <v>4819</v>
      </c>
      <c r="O18" s="49">
        <v>4819</v>
      </c>
      <c r="P18" s="49">
        <v>4819</v>
      </c>
      <c r="Q18" s="50">
        <f t="shared" si="7"/>
        <v>19121</v>
      </c>
      <c r="R18" s="39"/>
    </row>
    <row r="19" spans="1:18" ht="12.75">
      <c r="A19" s="48">
        <v>16</v>
      </c>
      <c r="B19" s="49">
        <v>4643</v>
      </c>
      <c r="C19" s="49">
        <v>4643</v>
      </c>
      <c r="D19" s="49">
        <v>4643</v>
      </c>
      <c r="E19" s="50">
        <f t="shared" si="4"/>
        <v>13929</v>
      </c>
      <c r="F19" s="49">
        <v>4643</v>
      </c>
      <c r="G19" s="49">
        <v>4643</v>
      </c>
      <c r="H19" s="49">
        <v>4643</v>
      </c>
      <c r="I19" s="50">
        <f t="shared" si="5"/>
        <v>13929</v>
      </c>
      <c r="J19" s="49">
        <v>4643</v>
      </c>
      <c r="K19" s="49">
        <v>4643</v>
      </c>
      <c r="L19" s="50">
        <f t="shared" si="6"/>
        <v>9286</v>
      </c>
      <c r="M19" s="49">
        <v>6169</v>
      </c>
      <c r="N19" s="49">
        <v>4851</v>
      </c>
      <c r="O19" s="49">
        <v>4851</v>
      </c>
      <c r="P19" s="49">
        <v>4851</v>
      </c>
      <c r="Q19" s="50">
        <f t="shared" si="7"/>
        <v>20722</v>
      </c>
      <c r="R19" s="39"/>
    </row>
    <row r="20" spans="1:18" ht="12.75">
      <c r="A20" s="48">
        <v>17</v>
      </c>
      <c r="B20" s="49">
        <v>4644</v>
      </c>
      <c r="C20" s="49">
        <v>4644</v>
      </c>
      <c r="D20" s="49">
        <v>4644</v>
      </c>
      <c r="E20" s="50">
        <f t="shared" si="4"/>
        <v>13932</v>
      </c>
      <c r="F20" s="49">
        <v>4644</v>
      </c>
      <c r="G20" s="49">
        <v>4644</v>
      </c>
      <c r="H20" s="49">
        <v>4644</v>
      </c>
      <c r="I20" s="50">
        <f t="shared" si="5"/>
        <v>13932</v>
      </c>
      <c r="J20" s="49">
        <v>4644</v>
      </c>
      <c r="K20" s="49">
        <v>4644</v>
      </c>
      <c r="L20" s="50">
        <f t="shared" si="6"/>
        <v>9288</v>
      </c>
      <c r="M20" s="49">
        <v>4879</v>
      </c>
      <c r="N20" s="49">
        <v>4879</v>
      </c>
      <c r="O20" s="49">
        <v>4879</v>
      </c>
      <c r="P20" s="49">
        <v>4879</v>
      </c>
      <c r="Q20" s="50">
        <f t="shared" si="7"/>
        <v>19516</v>
      </c>
      <c r="R20" s="39"/>
    </row>
    <row r="21" spans="1:18" ht="12.75">
      <c r="A21" s="48">
        <v>18</v>
      </c>
      <c r="B21" s="49">
        <v>5098.85</v>
      </c>
      <c r="C21" s="49">
        <v>4735</v>
      </c>
      <c r="D21" s="49">
        <v>4735</v>
      </c>
      <c r="E21" s="50">
        <f t="shared" si="4"/>
        <v>14568.85</v>
      </c>
      <c r="F21" s="49">
        <v>4735</v>
      </c>
      <c r="G21" s="49">
        <v>4735</v>
      </c>
      <c r="H21" s="49">
        <v>4735</v>
      </c>
      <c r="I21" s="50">
        <f t="shared" si="5"/>
        <v>14205</v>
      </c>
      <c r="J21" s="49">
        <v>4735</v>
      </c>
      <c r="K21" s="49">
        <v>4735</v>
      </c>
      <c r="L21" s="50">
        <f t="shared" si="6"/>
        <v>9470</v>
      </c>
      <c r="M21" s="49">
        <v>4735</v>
      </c>
      <c r="N21" s="49">
        <v>4893</v>
      </c>
      <c r="O21" s="49">
        <v>4893</v>
      </c>
      <c r="P21" s="49">
        <v>4893</v>
      </c>
      <c r="Q21" s="50">
        <f t="shared" si="7"/>
        <v>19414</v>
      </c>
      <c r="R21" s="39"/>
    </row>
    <row r="22" spans="1:18" ht="12.75">
      <c r="A22" s="48">
        <v>19</v>
      </c>
      <c r="B22" s="49">
        <v>4679</v>
      </c>
      <c r="C22" s="49">
        <v>4679</v>
      </c>
      <c r="D22" s="49">
        <v>4679</v>
      </c>
      <c r="E22" s="50">
        <f t="shared" si="4"/>
        <v>14037</v>
      </c>
      <c r="F22" s="49">
        <v>4679</v>
      </c>
      <c r="G22" s="49">
        <v>4679</v>
      </c>
      <c r="H22" s="49">
        <v>4679</v>
      </c>
      <c r="I22" s="50">
        <f t="shared" si="5"/>
        <v>14037</v>
      </c>
      <c r="J22" s="49">
        <v>4679</v>
      </c>
      <c r="K22" s="49">
        <v>4679</v>
      </c>
      <c r="L22" s="50">
        <f t="shared" si="6"/>
        <v>9358</v>
      </c>
      <c r="M22" s="49">
        <v>4916</v>
      </c>
      <c r="N22" s="49">
        <v>4916</v>
      </c>
      <c r="O22" s="49">
        <v>4916</v>
      </c>
      <c r="P22" s="49">
        <v>4916</v>
      </c>
      <c r="Q22" s="50">
        <f t="shared" si="7"/>
        <v>19664</v>
      </c>
      <c r="R22" s="39"/>
    </row>
    <row r="23" spans="1:18" ht="12.75">
      <c r="A23" s="48">
        <v>20</v>
      </c>
      <c r="B23" s="49">
        <v>4677</v>
      </c>
      <c r="C23" s="49">
        <v>4677</v>
      </c>
      <c r="D23" s="49">
        <v>4677</v>
      </c>
      <c r="E23" s="50">
        <f t="shared" si="4"/>
        <v>14031</v>
      </c>
      <c r="F23" s="49">
        <v>4677</v>
      </c>
      <c r="G23" s="49">
        <v>4677</v>
      </c>
      <c r="H23" s="49">
        <v>4677</v>
      </c>
      <c r="I23" s="50">
        <f t="shared" si="5"/>
        <v>14031</v>
      </c>
      <c r="J23" s="49">
        <v>4677</v>
      </c>
      <c r="K23" s="49">
        <v>4677</v>
      </c>
      <c r="L23" s="50">
        <f t="shared" si="6"/>
        <v>9354</v>
      </c>
      <c r="M23" s="49">
        <v>4677</v>
      </c>
      <c r="N23" s="49">
        <v>4917</v>
      </c>
      <c r="O23" s="49">
        <v>4917</v>
      </c>
      <c r="P23" s="49">
        <v>4917</v>
      </c>
      <c r="Q23" s="50">
        <f t="shared" si="7"/>
        <v>19428</v>
      </c>
      <c r="R23" s="39"/>
    </row>
    <row r="24" spans="1:18" ht="12.75">
      <c r="A24" s="48">
        <v>21</v>
      </c>
      <c r="B24" s="49">
        <v>0</v>
      </c>
      <c r="C24" s="49">
        <v>0</v>
      </c>
      <c r="D24" s="49">
        <v>0</v>
      </c>
      <c r="E24" s="50">
        <f t="shared" si="4"/>
        <v>0</v>
      </c>
      <c r="F24" s="49">
        <v>0</v>
      </c>
      <c r="G24" s="49">
        <v>0</v>
      </c>
      <c r="H24" s="49">
        <v>0</v>
      </c>
      <c r="I24" s="50">
        <f t="shared" si="5"/>
        <v>0</v>
      </c>
      <c r="J24" s="49">
        <v>0</v>
      </c>
      <c r="K24" s="49">
        <v>0</v>
      </c>
      <c r="L24" s="50">
        <f t="shared" si="6"/>
        <v>0</v>
      </c>
      <c r="M24" s="49">
        <v>0</v>
      </c>
      <c r="N24" s="49">
        <v>0</v>
      </c>
      <c r="O24" s="49">
        <v>0</v>
      </c>
      <c r="P24" s="49">
        <v>4923</v>
      </c>
      <c r="Q24" s="50">
        <f t="shared" si="7"/>
        <v>4923</v>
      </c>
      <c r="R24" s="39"/>
    </row>
    <row r="25" spans="1:18" ht="12.75">
      <c r="A25" s="48">
        <v>22</v>
      </c>
      <c r="B25" s="49">
        <v>4434</v>
      </c>
      <c r="C25" s="49">
        <v>4434</v>
      </c>
      <c r="D25" s="49">
        <v>4434</v>
      </c>
      <c r="E25" s="50">
        <f t="shared" si="4"/>
        <v>13302</v>
      </c>
      <c r="F25" s="49">
        <v>4434</v>
      </c>
      <c r="G25" s="49">
        <v>4434</v>
      </c>
      <c r="H25" s="49">
        <v>4434</v>
      </c>
      <c r="I25" s="50">
        <f t="shared" si="5"/>
        <v>13302</v>
      </c>
      <c r="J25" s="49">
        <v>4434</v>
      </c>
      <c r="K25" s="49">
        <v>4434</v>
      </c>
      <c r="L25" s="50">
        <f t="shared" si="6"/>
        <v>8868</v>
      </c>
      <c r="M25" s="49">
        <v>4529</v>
      </c>
      <c r="N25" s="49">
        <v>4801</v>
      </c>
      <c r="O25" s="49">
        <v>4801</v>
      </c>
      <c r="P25" s="49">
        <v>4945</v>
      </c>
      <c r="Q25" s="50">
        <f t="shared" si="7"/>
        <v>19076</v>
      </c>
      <c r="R25" s="39"/>
    </row>
    <row r="26" spans="1:18" ht="12.75">
      <c r="A26" s="48">
        <v>23</v>
      </c>
      <c r="B26" s="49">
        <v>4722</v>
      </c>
      <c r="C26" s="49">
        <v>4722</v>
      </c>
      <c r="D26" s="49">
        <v>4722</v>
      </c>
      <c r="E26" s="50">
        <f t="shared" si="4"/>
        <v>14166</v>
      </c>
      <c r="F26" s="49">
        <v>4722</v>
      </c>
      <c r="G26" s="49">
        <v>4722</v>
      </c>
      <c r="H26" s="49">
        <v>4722</v>
      </c>
      <c r="I26" s="50">
        <f t="shared" si="5"/>
        <v>14166</v>
      </c>
      <c r="J26" s="49">
        <v>4722</v>
      </c>
      <c r="K26" s="49">
        <v>4722</v>
      </c>
      <c r="L26" s="50">
        <f t="shared" si="6"/>
        <v>9444</v>
      </c>
      <c r="M26" s="49">
        <v>4722</v>
      </c>
      <c r="N26" s="49">
        <v>4961</v>
      </c>
      <c r="O26" s="49">
        <v>4961</v>
      </c>
      <c r="P26" s="49">
        <v>4961</v>
      </c>
      <c r="Q26" s="50">
        <f t="shared" si="7"/>
        <v>19605</v>
      </c>
      <c r="R26" s="39"/>
    </row>
    <row r="27" spans="1:18" ht="12.75">
      <c r="A27" s="48">
        <v>24</v>
      </c>
      <c r="B27" s="49">
        <v>4301</v>
      </c>
      <c r="C27" s="49">
        <v>4301</v>
      </c>
      <c r="D27" s="49">
        <v>4301</v>
      </c>
      <c r="E27" s="50">
        <f t="shared" si="4"/>
        <v>12903</v>
      </c>
      <c r="F27" s="49">
        <v>4301</v>
      </c>
      <c r="G27" s="49">
        <v>4669.57</v>
      </c>
      <c r="H27" s="49">
        <v>4731</v>
      </c>
      <c r="I27" s="50">
        <f t="shared" si="5"/>
        <v>13701.57</v>
      </c>
      <c r="J27" s="49">
        <v>4731</v>
      </c>
      <c r="K27" s="49">
        <v>4731</v>
      </c>
      <c r="L27" s="50">
        <f t="shared" si="6"/>
        <v>9462</v>
      </c>
      <c r="M27" s="49">
        <v>5925</v>
      </c>
      <c r="N27" s="49">
        <v>4974</v>
      </c>
      <c r="O27" s="49">
        <v>4974</v>
      </c>
      <c r="P27" s="49">
        <v>4974</v>
      </c>
      <c r="Q27" s="50">
        <f t="shared" si="7"/>
        <v>20847</v>
      </c>
      <c r="R27" s="39"/>
    </row>
    <row r="28" spans="1:18" ht="13.5" thickBot="1">
      <c r="A28" s="41"/>
      <c r="B28" s="39"/>
      <c r="C28" s="39"/>
      <c r="D28" s="39"/>
      <c r="E28" s="40"/>
      <c r="F28" s="39"/>
      <c r="G28" s="39"/>
      <c r="H28" s="39"/>
      <c r="I28" s="40"/>
      <c r="J28" s="39"/>
      <c r="K28" s="39"/>
      <c r="L28" s="39"/>
      <c r="M28" s="39"/>
      <c r="N28" s="39"/>
      <c r="O28" s="39"/>
      <c r="P28" s="39"/>
      <c r="Q28" s="39"/>
      <c r="R28" s="39"/>
    </row>
    <row r="29" ht="13.5" thickTop="1"/>
  </sheetData>
  <sheetProtection/>
  <printOptions horizontalCentered="1"/>
  <pageMargins left="0.1" right="0.1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J17" sqref="J17"/>
    </sheetView>
  </sheetViews>
  <sheetFormatPr defaultColWidth="9.140625" defaultRowHeight="12.75"/>
  <sheetData>
    <row r="1" spans="1:7" ht="12.75">
      <c r="A1" t="s">
        <v>26</v>
      </c>
      <c r="B1" t="s">
        <v>26</v>
      </c>
      <c r="C1" t="s">
        <v>26</v>
      </c>
      <c r="D1" t="s">
        <v>26</v>
      </c>
      <c r="E1" t="s">
        <v>26</v>
      </c>
      <c r="F1" t="s">
        <v>26</v>
      </c>
      <c r="G1" t="s">
        <v>27</v>
      </c>
    </row>
    <row r="2" spans="1:6" ht="12.75">
      <c r="A2">
        <v>12864</v>
      </c>
      <c r="B2">
        <v>12864</v>
      </c>
      <c r="C2">
        <v>8576</v>
      </c>
      <c r="D2">
        <v>13524</v>
      </c>
      <c r="E2">
        <v>13524</v>
      </c>
      <c r="F2">
        <v>13524</v>
      </c>
    </row>
    <row r="3" spans="1:6" ht="12.75">
      <c r="A3">
        <v>14411.09</v>
      </c>
      <c r="B3">
        <v>14450.31</v>
      </c>
      <c r="C3">
        <v>9519.79</v>
      </c>
      <c r="D3">
        <v>15082.53</v>
      </c>
      <c r="E3">
        <v>14342.84</v>
      </c>
      <c r="F3">
        <v>14343</v>
      </c>
    </row>
    <row r="4" spans="1:6" ht="12.75">
      <c r="A4">
        <v>13299</v>
      </c>
      <c r="B4">
        <v>13299</v>
      </c>
      <c r="C4">
        <v>8866</v>
      </c>
      <c r="D4">
        <v>13887</v>
      </c>
      <c r="E4">
        <v>13887</v>
      </c>
      <c r="F4">
        <v>13887</v>
      </c>
    </row>
    <row r="5" spans="1:6" ht="12.75">
      <c r="A5">
        <v>13564.12</v>
      </c>
      <c r="B5">
        <v>13544.69</v>
      </c>
      <c r="C5">
        <v>8978</v>
      </c>
      <c r="D5">
        <v>14014</v>
      </c>
      <c r="E5">
        <v>13914</v>
      </c>
      <c r="F5">
        <v>13914</v>
      </c>
    </row>
    <row r="6" spans="1:6" ht="12.75">
      <c r="A6">
        <v>12381.1</v>
      </c>
      <c r="B6">
        <v>11932.11</v>
      </c>
      <c r="C6">
        <v>8894</v>
      </c>
      <c r="D6">
        <v>14016</v>
      </c>
      <c r="E6">
        <v>14016</v>
      </c>
      <c r="F6">
        <v>14016</v>
      </c>
    </row>
    <row r="7" spans="1:6" ht="12.75">
      <c r="A7">
        <v>13464</v>
      </c>
      <c r="B7">
        <v>13464</v>
      </c>
      <c r="C7">
        <v>8976</v>
      </c>
      <c r="D7">
        <v>14031</v>
      </c>
      <c r="E7">
        <v>14031</v>
      </c>
      <c r="F7">
        <v>14031</v>
      </c>
    </row>
    <row r="8" spans="1:6" ht="12.75">
      <c r="A8">
        <v>0</v>
      </c>
      <c r="B8">
        <v>2330.95</v>
      </c>
      <c r="C8">
        <v>8900</v>
      </c>
      <c r="D8">
        <v>14034</v>
      </c>
      <c r="E8">
        <v>14034</v>
      </c>
      <c r="F8">
        <v>14034</v>
      </c>
    </row>
    <row r="9" spans="1:6" ht="12.75">
      <c r="A9">
        <v>12939</v>
      </c>
      <c r="B9">
        <v>14367.7</v>
      </c>
      <c r="C9">
        <v>11081.03</v>
      </c>
      <c r="D9">
        <v>16557.07</v>
      </c>
      <c r="E9">
        <v>14755</v>
      </c>
      <c r="F9">
        <v>14754</v>
      </c>
    </row>
    <row r="10" spans="1:6" ht="12.75">
      <c r="A10">
        <v>15205.69</v>
      </c>
      <c r="B10">
        <v>15448.67</v>
      </c>
      <c r="C10">
        <v>10071.15</v>
      </c>
      <c r="D10">
        <v>15512.27</v>
      </c>
      <c r="E10">
        <v>15744.82</v>
      </c>
      <c r="F10">
        <v>15744</v>
      </c>
    </row>
    <row r="13" spans="1:6" ht="12.75">
      <c r="A13">
        <v>11934</v>
      </c>
      <c r="B13">
        <v>11934</v>
      </c>
      <c r="C13">
        <v>7956</v>
      </c>
      <c r="D13">
        <v>14286</v>
      </c>
      <c r="E13">
        <v>14286</v>
      </c>
      <c r="F13">
        <v>14286</v>
      </c>
    </row>
    <row r="14" spans="1:6" ht="12.75">
      <c r="A14">
        <v>13599</v>
      </c>
      <c r="B14">
        <v>13599</v>
      </c>
      <c r="C14">
        <v>9066</v>
      </c>
      <c r="D14">
        <v>14298</v>
      </c>
      <c r="E14">
        <v>14298</v>
      </c>
      <c r="F14">
        <v>14298</v>
      </c>
    </row>
    <row r="15" spans="1:6" ht="12.75">
      <c r="A15">
        <v>13719</v>
      </c>
      <c r="B15">
        <v>13719</v>
      </c>
      <c r="C15">
        <v>9146</v>
      </c>
      <c r="D15">
        <v>14424</v>
      </c>
      <c r="E15">
        <v>14424</v>
      </c>
      <c r="F15">
        <v>14424</v>
      </c>
    </row>
    <row r="16" spans="1:6" ht="12.75">
      <c r="A16">
        <v>13719</v>
      </c>
      <c r="B16">
        <v>13719</v>
      </c>
      <c r="C16">
        <v>9146</v>
      </c>
      <c r="D16">
        <v>14424</v>
      </c>
      <c r="E16">
        <v>14424</v>
      </c>
      <c r="F16">
        <v>14424</v>
      </c>
    </row>
    <row r="17" spans="1:6" ht="12.75">
      <c r="A17">
        <v>13718</v>
      </c>
      <c r="B17">
        <v>12598.36</v>
      </c>
      <c r="C17">
        <v>7621.68</v>
      </c>
      <c r="D17">
        <v>14424</v>
      </c>
      <c r="E17">
        <v>14424</v>
      </c>
      <c r="F17">
        <v>14424</v>
      </c>
    </row>
    <row r="18" spans="1:6" ht="12.75">
      <c r="A18">
        <v>13992</v>
      </c>
      <c r="B18">
        <v>13992</v>
      </c>
      <c r="C18">
        <v>9328</v>
      </c>
      <c r="D18">
        <v>14457</v>
      </c>
      <c r="E18">
        <v>14457</v>
      </c>
      <c r="F18">
        <v>14457</v>
      </c>
    </row>
    <row r="19" spans="1:6" ht="12.75">
      <c r="A19">
        <v>13929</v>
      </c>
      <c r="B19">
        <v>13929</v>
      </c>
      <c r="C19">
        <v>9286</v>
      </c>
      <c r="D19">
        <v>14553</v>
      </c>
      <c r="E19">
        <v>14553</v>
      </c>
      <c r="F19">
        <v>14553</v>
      </c>
    </row>
    <row r="20" spans="1:6" ht="12.75">
      <c r="A20">
        <v>13932</v>
      </c>
      <c r="B20">
        <v>13932</v>
      </c>
      <c r="C20">
        <v>9288</v>
      </c>
      <c r="D20">
        <v>14637</v>
      </c>
      <c r="E20">
        <v>14637</v>
      </c>
      <c r="F20">
        <v>14637</v>
      </c>
    </row>
    <row r="21" spans="1:6" ht="12.75">
      <c r="A21">
        <v>14568.85</v>
      </c>
      <c r="B21">
        <v>14205</v>
      </c>
      <c r="C21">
        <v>9470</v>
      </c>
      <c r="D21">
        <v>14679</v>
      </c>
      <c r="E21">
        <v>14679</v>
      </c>
      <c r="F21">
        <v>14679</v>
      </c>
    </row>
    <row r="22" spans="1:6" ht="12.75">
      <c r="A22">
        <v>14037</v>
      </c>
      <c r="B22">
        <v>14037</v>
      </c>
      <c r="C22">
        <v>9358</v>
      </c>
      <c r="D22">
        <v>14748</v>
      </c>
      <c r="E22">
        <v>14748</v>
      </c>
      <c r="F22">
        <v>14748</v>
      </c>
    </row>
    <row r="23" spans="1:6" ht="12.75">
      <c r="A23">
        <v>14031</v>
      </c>
      <c r="B23">
        <v>14031</v>
      </c>
      <c r="C23">
        <v>9354</v>
      </c>
      <c r="D23">
        <v>14751</v>
      </c>
      <c r="E23">
        <v>14751</v>
      </c>
      <c r="F23">
        <v>14751</v>
      </c>
    </row>
    <row r="24" spans="1:6" ht="12.75">
      <c r="A24">
        <v>0</v>
      </c>
      <c r="B24">
        <v>0</v>
      </c>
      <c r="C24">
        <v>0</v>
      </c>
      <c r="D24">
        <v>4923</v>
      </c>
      <c r="E24">
        <v>14769</v>
      </c>
      <c r="F24">
        <v>14769</v>
      </c>
    </row>
    <row r="25" spans="1:6" ht="12.75">
      <c r="A25">
        <v>13302</v>
      </c>
      <c r="B25">
        <v>13302</v>
      </c>
      <c r="C25">
        <v>8868</v>
      </c>
      <c r="D25">
        <v>14547</v>
      </c>
      <c r="E25">
        <v>14835</v>
      </c>
      <c r="F25">
        <v>14835</v>
      </c>
    </row>
    <row r="26" spans="1:6" ht="12.75">
      <c r="A26">
        <v>14166</v>
      </c>
      <c r="B26">
        <v>14166</v>
      </c>
      <c r="C26">
        <v>9444</v>
      </c>
      <c r="D26">
        <v>14883</v>
      </c>
      <c r="E26">
        <v>14883</v>
      </c>
      <c r="F26">
        <v>14883</v>
      </c>
    </row>
    <row r="27" spans="1:6" ht="12.75">
      <c r="A27">
        <v>12903</v>
      </c>
      <c r="B27">
        <v>13701.57</v>
      </c>
      <c r="C27">
        <v>9462</v>
      </c>
      <c r="D27">
        <v>14922</v>
      </c>
      <c r="E27">
        <v>14922</v>
      </c>
      <c r="F27">
        <v>14922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cortezm</dc:creator>
  <cp:keywords/>
  <dc:description/>
  <cp:lastModifiedBy>jruble</cp:lastModifiedBy>
  <cp:lastPrinted>2009-02-05T14:58:06Z</cp:lastPrinted>
  <dcterms:created xsi:type="dcterms:W3CDTF">2009-01-12T18:28:56Z</dcterms:created>
  <dcterms:modified xsi:type="dcterms:W3CDTF">2009-02-05T16:29:01Z</dcterms:modified>
  <cp:category/>
  <cp:version/>
  <cp:contentType/>
  <cp:contentStatus/>
</cp:coreProperties>
</file>